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x" reservationPassword="0"/>
  <workbookPr/>
  <bookViews>
    <workbookView xWindow="240" yWindow="120" windowWidth="14940" windowHeight="9225" activeTab="0"/>
  </bookViews>
  <sheets>
    <sheet name="000" sheetId="1" r:id="rId1"/>
    <sheet name="SO 121" sheetId="2" r:id="rId2"/>
    <sheet name="SO 134" sheetId="3" r:id="rId3"/>
    <sheet name="SO 401" sheetId="4" r:id="rId4"/>
  </sheets>
  <definedNames/>
  <calcPr/>
  <webPublishing/>
</workbook>
</file>

<file path=xl/sharedStrings.xml><?xml version="1.0" encoding="utf-8"?>
<sst xmlns="http://schemas.openxmlformats.org/spreadsheetml/2006/main" count="2668" uniqueCount="651">
  <si>
    <t>ASPE10</t>
  </si>
  <si>
    <t>S</t>
  </si>
  <si>
    <t>Firma: MDS Projekt s.r.o.</t>
  </si>
  <si>
    <t>Soupis prací objektu</t>
  </si>
  <si>
    <t xml:space="preserve">Stavba: </t>
  </si>
  <si>
    <t>2271-20-3</t>
  </si>
  <si>
    <t>Chodník podél silnice II/360 a III/36018</t>
  </si>
  <si>
    <t>O</t>
  </si>
  <si>
    <t>Rozpočet:</t>
  </si>
  <si>
    <t>0,00</t>
  </si>
  <si>
    <t>15,00</t>
  </si>
  <si>
    <t>21,00</t>
  </si>
  <si>
    <t>3</t>
  </si>
  <si>
    <t>2</t>
  </si>
  <si>
    <t>000</t>
  </si>
  <si>
    <t>VŠEOBECNÉ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</si>
  <si>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</si>
  <si>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</si>
  <si>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</si>
  <si>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</si>
  <si>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</si>
  <si>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</si>
  <si>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</si>
  <si>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</si>
  <si>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</si>
  <si>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</si>
  <si>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</si>
  <si>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</si>
  <si>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</si>
  <si>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</si>
  <si>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</si>
  <si>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</si>
  <si>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</si>
  <si>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</si>
  <si>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</si>
  <si>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</si>
  <si>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</si>
  <si>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</si>
  <si>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02910</t>
  </si>
  <si>
    <t/>
  </si>
  <si>
    <t>OSTATNÍ POŽADAVKY - ZEMĚMĚŘIČSKÁ MĚŘENÍ</t>
  </si>
  <si>
    <t>KPL</t>
  </si>
  <si>
    <t>2021_OTSKP</t>
  </si>
  <si>
    <t>PP</t>
  </si>
  <si>
    <t>vytyčovací práce + cena za vytyčení prostorové polohy stavby před jejím zahájením odborně způsobilými osobami. Kompletní geodetické práce na vytyčení vytyčovaných bodů definovaného objektu v rozsahu PD a TKP. 
celkem včetně ochrany vytyčovacích a vytyčovaných bodů 
Celkem rozsah dle SOD</t>
  </si>
  <si>
    <t>VV</t>
  </si>
  <si>
    <t>1=1,000 [A]</t>
  </si>
  <si>
    <t>TS</t>
  </si>
  <si>
    <t>zahrnuje veškeré náklady spojené s objednatelem požadovanými pracemi,  
- pro stanovení orientační investorské ceny určete jednotkovou cenu jako 1% odhadované ceny stavby</t>
  </si>
  <si>
    <t>02911</t>
  </si>
  <si>
    <t>OSTATNÍ POŽADAVKY - GEODETICKÉ ZAMĚŘENÍ</t>
  </si>
  <si>
    <t>"Vytýčení polohopisu a výškopisu stavby (3x tištěná forma a 3x CD) 
Zaměření skutečného provedení stavby (3x tištěná forma+3 ks CD) 
Vytyčovací práce + cena za vytyčení prostorové polohy a všech objektů"</t>
  </si>
  <si>
    <t>zahrnuje veškeré náklady spojené s objednatelem požadovanými pracemi</t>
  </si>
  <si>
    <t>02945</t>
  </si>
  <si>
    <t>OSTAT POŽADAVKY - GEOMETRICKÝ PLÁN</t>
  </si>
  <si>
    <t>" Ostatní požadavky - geometrický oddělovací plán dle požadavku objednatele po dokončení stavby. Plán bude odpovídat záborovému elaborátu stavby 
dle dokumentace DSPS. Práce dle SOD"</t>
  </si>
  <si>
    <t>položka zahrnuje:                                                                                                                   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</si>
  <si>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02947</t>
  </si>
  <si>
    <t>PASPORTIZACE STAVU PŘILEHLÝCH NEMOVITOSTÍ</t>
  </si>
  <si>
    <t>SOUBOR</t>
  </si>
  <si>
    <t>"Pasportizace nemovitostí v zájmovém území stavby před zahájením a po dokončení prací - přilehlé pozemky, nemovitosti a objekty inženýrských sítí (v zájmovém prostoru). Projednání pasportizace provedené před zahájením prací. Následně pasportizace po dokončení akce s projednáním a prokázáním  stavů konstrukcí, objektů a pozemků před a po akci. 
Celkem pasportizace včetně kompletní dokumentace v tištěné podobě a předání na CD dle požadavku objednatele."</t>
  </si>
  <si>
    <t>02948</t>
  </si>
  <si>
    <t>PASPORTIZACE STAVU OBJÍZDNÝCH TRAS</t>
  </si>
  <si>
    <t>před stavbou, po stavbě, vyhodnocení ve dvou vyhotoveních + CD</t>
  </si>
  <si>
    <t>02991</t>
  </si>
  <si>
    <t>OSTATNÍ POŽADAVKY - INFORMAČNÍ TABULE</t>
  </si>
  <si>
    <t>KUS</t>
  </si>
  <si>
    <t>logo SFDI, základní údaje o stavbě, velikost 1,0/2,0 m</t>
  </si>
  <si>
    <t>2=2,000 [A]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</si>
  <si>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</si>
  <si>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7</t>
  </si>
  <si>
    <t>03100</t>
  </si>
  <si>
    <t>ZAŘÍZENÍ STAVENIŠTĚ - ZŘÍZENÍ, PROVOZ, DEMONTÁŽ</t>
  </si>
  <si>
    <t>"Zařízení staveniště – zřízení, provoz, demontáž 
úhrnná částka na položku musí pokrývat všechna potřebná zařízení staveniště po celou dobu výstavby. Zahrnuje náklady na veškeré zařízení staveniště vč. jeho zřízení, provoz a odstranění či jakékoliv potřebné přemisťování v rozsahu stavby, etap nebo ve fází výstavby, do doby úplného dokončení a předání stavby objednateli." 
"Komplet - vybudování, provoz a likvidaci zařízení staveniště pro všechny stavební objekty akce komplet včetně oplocení a zajištění - komplet na uvedenou akci poro všechny objeky po celou dobu výstavby."</t>
  </si>
  <si>
    <t>zahrnuje objednatelem povolené náklady na pořízení (event. pronájem), provozování, udržování a likvidaci zhotovitelova zařízení</t>
  </si>
  <si>
    <t>8</t>
  </si>
  <si>
    <t>03720</t>
  </si>
  <si>
    <t>POMOC PRÁCE ZAJIŠŤ NEBO ZŘÍZ REGULACI A OCHRANU DOPRAVY</t>
  </si>
  <si>
    <t>Úhrnná částka musí obsahovat veškeré náklady na dočasné úpravy a regulaci dopravy ( i pěší ) na staveništi a nezbytné značení a opatření vyplývající z požadavků BOZP na staveništi. Trasy pro pěší v souladu s vyhl. č. 398/2009 Sb. o obecných technických požadavcích zabezpečujících bezbariérové užívání staveb. Po dobu realizace stavby zajištěn přístup k objektům pro požární techniku, policii, záchranné služby .</t>
  </si>
  <si>
    <t>zahrnuje objednatelem povolené náklady na požadovaná zařízení zhotovitele</t>
  </si>
  <si>
    <t>SO 121</t>
  </si>
  <si>
    <t>Silnice III/36018</t>
  </si>
  <si>
    <t>014102</t>
  </si>
  <si>
    <t>a</t>
  </si>
  <si>
    <t>POPLATKY ZA SKLÁDKU</t>
  </si>
  <si>
    <t>T</t>
  </si>
  <si>
    <t>(Skládka Malinové Dolce (LItomyšl))</t>
  </si>
  <si>
    <t>poplatky za uložení zemin a přebytků výkopku-skládka dle zadávacích podmínek v režii dodavatele s poplatkem a evidencí 
pol.č. 11332 - 140,8*1,9=267,520 [A] 
pol.č. 12373 - 266,4*1,9=506,160 [B] 
pol.č. 12920 - 3*1,9=5,700 [C] 
pol.č. 13273 - 28,643*1,9=54,422 [D] 
pol.č. 13373 - 3,267*1,9=6,207 [E] 
pol.č. 212635 - 374*0,55*0,7*1,9=273,581 [F] 
pol.č. 129958 - 21*0,15*1,9=5,985 [H] 
Celkem: A+B+C+D+E+F+H=1 119,575 [I]</t>
  </si>
  <si>
    <t>zahrnuje veškeré poplatky provozovateli skládky související s uložením odpadu na skládce.</t>
  </si>
  <si>
    <t>b</t>
  </si>
  <si>
    <t>poplatky za uložení materiálů se živicemi a pojivy na asfaltové bázi - skládka dle zadávacích podmínek v režii dodavatele s poplatkem a evidencí 
pol.č. 11333 - 104,96*2,2=230,912 [A]</t>
  </si>
  <si>
    <t>014112</t>
  </si>
  <si>
    <t>POPLATKY ZA SKLÁDKU TYP S-IO (INERTNÍ ODPAD)</t>
  </si>
  <si>
    <t>poplatky za uložení stavebních sutí a kamene - skládka dle zadávacích podmínek v režii dodavatele s poplatkem a evidencí 
pol.č. 11352 - 60*0,15*0,25*2,5=5,625 [A]</t>
  </si>
  <si>
    <t>02730</t>
  </si>
  <si>
    <t>POMOC PRÁCE ZŘÍZ NEBO ZAJIŠŤ OCHRANU INŽENÝRSKÝCH SÍTÍ</t>
  </si>
  <si>
    <t>"Zahrnuje náklady na veškeré případné nutné ochrany a oprávněně požadovaná opatření vlastníkem dotčené inženýrské sítě a případné další související práce na obnažených nebo jiným způsobem dotčených inženýrských sítích a to včeteně případných výškových či polohových přeložek inženýrských vedení   
Opětovné prověření existence inženýrských sítí.  
Vytyčení, sondy, zajištění před zahájením stavebních prací, po celou dobu výstavby akce.  
"</t>
  </si>
  <si>
    <t>zahrnuje veškeré náklady spojené s objednatelem požadovanými zařízeními</t>
  </si>
  <si>
    <t>02943</t>
  </si>
  <si>
    <t>OSTATNÍ POŽADAVKY - VYPRACOVÁNÍ RDS</t>
  </si>
  <si>
    <t>cena za vypracování RDS SO 121 (REALIZAČNÍ DOKUMENTACE STAVBY) dle všeobecných obchodních podmínek objednatele</t>
  </si>
  <si>
    <t>02944</t>
  </si>
  <si>
    <t>OSTAT POŽADAVKY - DOKUMENTACE SKUTEČ PROVEDENÍ V DIGIT FORMĚ</t>
  </si>
  <si>
    <t>cena za vypracování DSPS SO 121 (dokumentace skutečného provedení stavby) dle všeobecných obchodních podmínek objednatele</t>
  </si>
  <si>
    <t>02946</t>
  </si>
  <si>
    <t>OSTAT POŽADAVKY - FOTODOKUMENTACE</t>
  </si>
  <si>
    <t>Fotodokumentace SO 121 v průběhu realizace stavby v maximálně týdenním cyklu. Vše včetně předání v el. podobě a tištěné podobě dle požadavku objednatele a SOD.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</si>
  <si>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</si>
  <si>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Zemní práce</t>
  </si>
  <si>
    <t>113325</t>
  </si>
  <si>
    <t>ODSTRAN PODKL ZPEVNĚNÝCH PLOCH Z KAMENIVA NESTMEL, ODVOZ DO 8KM</t>
  </si>
  <si>
    <t>M3</t>
  </si>
  <si>
    <t>Podkladní vrstvy tl. 270 mm 
(Skládka Malinové Dolce (LItomyšl))</t>
  </si>
  <si>
    <t>512*0,275=140,800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</si>
  <si>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</si>
  <si>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113335</t>
  </si>
  <si>
    <t>ODSTRAN PODKL ZPEVNĚNÝCH PLOCH S ASFALT POJIVEM, ODVOZ DO 8KM</t>
  </si>
  <si>
    <t>Penetrační makadam tl. 205 mm 
(Skládka Malinové Dolce (LItomyšl))</t>
  </si>
  <si>
    <t>512*0,205=104,960 [A]</t>
  </si>
  <si>
    <t>113524</t>
  </si>
  <si>
    <t>ODSTRANĚNÍ CHODNÍKOVÝCH A SILNIČNÍCH OBRUBNÍKŮ BETONOVÝCH, ODVOZ DO 5KM</t>
  </si>
  <si>
    <t>M</t>
  </si>
  <si>
    <t>silniční obrubníky - 60=60,000 [A] 
A*2=120,000 [B]</t>
  </si>
  <si>
    <t>11372</t>
  </si>
  <si>
    <t>FRÉZOVÁNÍ ZPEVNĚNÝCH PLOCH ASFALTOVÝCH</t>
  </si>
  <si>
    <t>Rozsah odečet ploch dle grafického systému AutoCAD. 
včetně odvozu na skládku investorem určeného cestmistrovství SÚS 
asfaltové vrstvy min. tl. 70 mm</t>
  </si>
  <si>
    <t>512*0,07=35,840 [A]</t>
  </si>
  <si>
    <t>12</t>
  </si>
  <si>
    <t>113764</t>
  </si>
  <si>
    <t>FRÉZOVÁNÍ DRÁŽKY PRŮŘEZU DO 400MM2 V ASFALTOVÉ VOZOVCE</t>
  </si>
  <si>
    <t>včetně odvozu na skládku investorem určeného cestmistrovství SÚS</t>
  </si>
  <si>
    <t>V NAPOJENÍ NA ZAČÁTKU A KONCI ÚSEKU, V OSE VOZOVKY - 24+8,5+46,1=78,600 [A]</t>
  </si>
  <si>
    <t>Položka zahrnuje veškerou manipulaci s vybouranou sutí a s vybouranými hmotami vč. uložení na skládku.</t>
  </si>
  <si>
    <t>13</t>
  </si>
  <si>
    <t>123735</t>
  </si>
  <si>
    <t>ODKOP PRO SPOD STAVBU SILNIC A ŽELEZNIC TŘ. I, ODVOZ DO 8KM</t>
  </si>
  <si>
    <t>Pro sanaci podloží tl. 300 mm 
(Skládka Malinové Dolce (LItomyšl))</t>
  </si>
  <si>
    <t>((335+((45+50)*0,4*2)+33)*2)*0,3=266,400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</si>
  <si>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</si>
  <si>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14</t>
  </si>
  <si>
    <t>12920</t>
  </si>
  <si>
    <t>ČIŠTĚNÍ KRAJNIC OD NÁNOSU</t>
  </si>
  <si>
    <t>vč. odvozu na trvalou skládku v dodavatelem definované vzdálenosti 
(Skládka Malinové Dolce (LItomyšl))</t>
  </si>
  <si>
    <t>20*0,15=3,000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</si>
  <si>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</si>
  <si>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15</t>
  </si>
  <si>
    <t>129958</t>
  </si>
  <si>
    <t>ČIŠTĚNÍ POTRUBÍ DN DO 600MM</t>
  </si>
  <si>
    <t>stávající propustek DN 600 pod silnicí II/360 - 21 m=21,000 [A]</t>
  </si>
  <si>
    <t>16</t>
  </si>
  <si>
    <t>132735</t>
  </si>
  <si>
    <t>HLOUBENÍ RÝH ŠÍŘ DO 2M PAŽ I NEPAŽ TŘ. I, ODVOZ DO 8KM</t>
  </si>
  <si>
    <t>pro přípojky dn 150 od UV 1, 2 
6,5*0,9*0,45+2,5*0,9*1,2=5,333 [A] 
pro přípojky dn 150 od UV 3, 4, 5, 6 na silnici II/360 
(15+6+10+6)*0,9*0,7=23,310 [B] 
Celkem: A+B=28,643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</si>
  <si>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</si>
  <si>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</t>
  </si>
  <si>
    <t>133735</t>
  </si>
  <si>
    <t>HLOUBENÍ ŠACHET ZAPAŽ I NEPAŽ TŘ. I, ODVOZ DO 8KM</t>
  </si>
  <si>
    <t>celkem výkop pro UV 1, 2 - 1,1*1,1*0,45*2=1,089 [A] 
celkem výkop pro - UV 3, 4, 5, 6 na silnici II/360 - 1,1*1,1*0,45*4=2,178 [B] 
Celkem: A+B=3,267 [C]</t>
  </si>
  <si>
    <t>18</t>
  </si>
  <si>
    <t>17120</t>
  </si>
  <si>
    <t>ULOŽENÍ SYPANINY DO NÁSYPŮ A NA SKLÁDKY BEZ ZHUTNĚNÍ</t>
  </si>
  <si>
    <t>pol.č.12373 - 266,4=266,400 [A] 
pol.č.13273 - 28,643=28,643 [B] 
pol.č.13373 - 3,267=3,267 [C] 
Celkem: A+B+C=298,310 [D]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</si>
  <si>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</si>
  <si>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19</t>
  </si>
  <si>
    <t>17581</t>
  </si>
  <si>
    <t>OBSYP POTRUBÍ A OBJEKTŮ Z NAKUPOVANÝCH MATERIÁLŮ</t>
  </si>
  <si>
    <t>hutněný zásyp po vrstvách max tl. 300 mm 
uliční vpusti   
UV 1, 2 - 1,1*1,1*0,45*2=1,089 [A] 
na silnici II/360 - UV 3, 4, 5, 6 - 1,1*1,1*0,45*4=2,178 [B] 
přípojky dn 150 od UV 
(6,5+2,5)*0,9*0,6=4,860 [C] 
přípojky od UV 3, 4, 5, 6 na silnici II/360 - (15+6+10+6)*0,9*0,6=19,980 [D] 
Celkem: A+B+C+D=28,107 [E]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</si>
  <si>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</si>
  <si>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20</t>
  </si>
  <si>
    <t>18110</t>
  </si>
  <si>
    <t>ÚPRAVA PLÁNĚ SE ZHUTNĚNÍM V HORNINĚ TŘ. I</t>
  </si>
  <si>
    <t>M2</t>
  </si>
  <si>
    <t>Rozsah odečet  ploch dle grafického systému AutoCAD.</t>
  </si>
  <si>
    <t>335+((45+50)*0,4*2)+33+60=504,000 [A]</t>
  </si>
  <si>
    <t>položka zahrnuje úpravu pláně včetně vyrovnání výškových rozdílů. Míru zhutnění určuje projekt.</t>
  </si>
  <si>
    <t>Základy</t>
  </si>
  <si>
    <t>21</t>
  </si>
  <si>
    <t>21197</t>
  </si>
  <si>
    <t>OPLÁŠTĚNÍ ODVODŇOVACÍCH ŽEBER Z GEOTEXTILIE</t>
  </si>
  <si>
    <t>PRO DRENÁŽNÍ TRATIVOD - NETKANÁ FILTRAČNÍ GEOTEXTILIE Z PP 200 G/M2 
(42+47+235+6+6+10+7+14+7)*2,5=935,000 [A]</t>
  </si>
  <si>
    <t>položka zahrnuje dodávku předepsané geotextilie, mimostaveništní a vnitrostaveništní dopravu a její uložení včetně potřebných přesahů (nezapočítávají se do výměry)</t>
  </si>
  <si>
    <t>22</t>
  </si>
  <si>
    <t>212635</t>
  </si>
  <si>
    <t>TRATIVODY KOMPL Z TRUB Z PLAST HM DN DO 150MM, RÝHA TŘ I</t>
  </si>
  <si>
    <t>výkop rýhy vč. odvozu a uložení na trvalou skládku v dodavatelem definované vzdálenosti  
DRENÁŽNÍ TRATIVOD DN MIN 150 mm</t>
  </si>
  <si>
    <t>42+47=89,000 [A] 
podél silnice II/360 - 235+6+6+10+7+14+7=285,000 [B] 
Celkem: A+B=374,000 [C]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</si>
  <si>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</si>
  <si>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23</t>
  </si>
  <si>
    <t>21361</t>
  </si>
  <si>
    <t>DRENÁŽNÍ VRSTVY Z GEOTEXTILIE</t>
  </si>
  <si>
    <t>Rozsah odečet  ploch dle grafického systému AutoCAD. 
SEPARAČNÍ GEOTEXTILIE NAD VÝMĚNOU PODLOŽÍ 
výměna podloží - bude provedena na základě prohlídky základové spáry a na základě zkoušek prokazující vhodnost či nevhodnost v podloží</t>
  </si>
  <si>
    <t>335+((45+50)*0,4*2)+33=444,000 [A]</t>
  </si>
  <si>
    <t>Položka zahrnuje: 
- dodávku předepsané geotextilie (včetně nutných přesahů) pro drenážní vrstvu, včetně mimostaveništní a vnitrostaveništní dopravy 
- provedení drenážní vrstvy předepsaných rozměrů a předepsaného tvaru</t>
  </si>
  <si>
    <t>Vodorovné konstrukce</t>
  </si>
  <si>
    <t>24</t>
  </si>
  <si>
    <t>45131</t>
  </si>
  <si>
    <t>PODKL A VÝPLŇ VRSTVY Z PROST BET</t>
  </si>
  <si>
    <t>BET. LOŽE Z BET. C20/25n XF3 TL. 100 MM  POD ŽUL. KOSTKY 
(18+15)*0,1=3,300 [A] 
lože tl. 140 mm pod kam. dlažbu - beton C16/20 Nxf1 
přípojky od UV 1, 2 na silnici III/36018 - 3,75*0,14=0,525 [B] 
přípojky od  UV 3, 4, 5, 6 na silnici II/360 - 1*1,5*4*0,14=0,840 [C] 
výústní objekty drenážního trativodu podél silnice II/360 - 1*1*6*0,14=0,840 [D] 
Celkem: A+B+C+D=5,505 [E]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</si>
  <si>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</si>
  <si>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25</t>
  </si>
  <si>
    <t>45157</t>
  </si>
  <si>
    <t>PODKLADNÍ A VÝPLŇOVÉ VRSTVY Z KAMENIVA TĚŽENÉHO</t>
  </si>
  <si>
    <t>pod přípojky od UV 1, 2 na silnici III/36018 - (6,5+2,5)*0,9*0,15=1,215 [A] 
pod přípojky od  UV 3, 4, 5, 6 na silnici II/360 - (15+6+10+6)*0,9*0,15=4,995 [B] 
Celkem: A+B=6,210 [C]</t>
  </si>
  <si>
    <t>položka zahrnuje dodávku předepsaného kameniva, mimostaveništní a vnitrostaveništní dopravu a jeho uložení 
není-li v zadávací dokumentaci uvedeno jinak, jedná se o nakupovaný materiál</t>
  </si>
  <si>
    <t>26</t>
  </si>
  <si>
    <t>461314</t>
  </si>
  <si>
    <t>PATKY Z PROSTÉHO BETONU C25/30</t>
  </si>
  <si>
    <t>Rozsah odečet délek dle grafického systému AutoCAD. 
betonové  zajišťující prahy dlažby - beton C 25/30nXF3</t>
  </si>
  <si>
    <t>opevnění výtoku přípojek od UV 1,2 na silnici III/36018- (2,5+2,5)*0,5*0,3=0,750 [A]</t>
  </si>
  <si>
    <t>položka zahrnuje: 
- nutné zemní práce (hloubení rýh a 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</t>
  </si>
  <si>
    <t>27</t>
  </si>
  <si>
    <t>46321</t>
  </si>
  <si>
    <t>ROVNANINA Z LOMOVÉHO KAMENE</t>
  </si>
  <si>
    <t>Rozsah odečet ploch dle grafického systému AutoCAD.</t>
  </si>
  <si>
    <t>zajištění dlažby/kamenný zához pod výtoky přípojek od  UV 3, 4, 5, 6 na silnici II/360 - 1*1,5*0,5=0,750 [A]</t>
  </si>
  <si>
    <t>položka zahrnuje: 
- dodávku a vyrovnání lomového kamene předepsané frakce do předepsaného tvaru včetně mimostaveništní a vnitrostaveništní dopravy 
není-li v zadávací dokumentaci uvedeno jinak, jedná se o nakupovaný materiál</t>
  </si>
  <si>
    <t>28</t>
  </si>
  <si>
    <t>465512</t>
  </si>
  <si>
    <t>DLAŽBY Z LOMOVÉHO KAMENE NA MC</t>
  </si>
  <si>
    <t>Rozsah odečet ploch dle grafického systému AutoCAD. 
"opevnění výtoku přípojek od UV -KAMENNÁ SPÁROVANÁ DLAŽBA TL. 200 MM 
DO BET LOŽE TL. 140 MM, spárovací malta M25 XF4"</t>
  </si>
  <si>
    <t>přípojky od UV 1, 2 - 3,75*0,2=0,750 [A] 
přípojky od  UV 3, 4, 5, 6 na silnici II/360 - 1*1,5*4*0,2=1,200 [B] 
výústní objekty drenážního trativodu podél silnice II/360 - 1*1*6*0,2=1,200 [C] 
Celkem: A+B+C=3,150 [D]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</si>
  <si>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</si>
  <si>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Komunikace</t>
  </si>
  <si>
    <t>29</t>
  </si>
  <si>
    <t>561431</t>
  </si>
  <si>
    <t>KAMENIVO ZPEVNĚNÉ CEMENTEM TŘ. I TL. DO 150MM</t>
  </si>
  <si>
    <t>Rozsah odečet  ploch dle grafického systému AutoCAD. 
SC C8/10 TL. 160 MM - kce vozovky přejezdných ostrůvků 
18+15=33,000 [A]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</si>
  <si>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</si>
  <si>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30</t>
  </si>
  <si>
    <t>56332</t>
  </si>
  <si>
    <t>VOZOVKOVÉ VRSTVY ZE ŠTĚRKODRTI TL. DO 100MM</t>
  </si>
  <si>
    <t>Rozsah odečet ploch dle grafického systému AutoCAD. 
ŠDa fr. 0-32 TL. 100 MM - úprava povrchu z ŠD 
60=60,000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</si>
  <si>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</si>
  <si>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31</t>
  </si>
  <si>
    <t>56333</t>
  </si>
  <si>
    <t>VOZOVKOVÉ VRSTVY ZE ŠTĚRKODRTI TL. DO 150MM</t>
  </si>
  <si>
    <t>Rozsah odečet ploch dle grafického systému AutoCAD. 
ŠDa fr. 0-63 TL. 150 MM - kce vozovky III/36018 
335+((45+50)*0,4*2)=411,000 [A] 
ŠDa fr. 0-63 TL. 150 MM - kce vozovky sjezdu 
60*2=120,000 [B] 
ŠDa fr. 0-63 TL. 150 MM - výměna podloží III/36018  
(335+((45+50)*0,4*2)+33)*2=888,000 [C] 
Celkem: A+B+C=1 419,000 [D]</t>
  </si>
  <si>
    <t>32</t>
  </si>
  <si>
    <t>56334</t>
  </si>
  <si>
    <t>VOZOVKOVÉ VRSTVY ZE ŠTĚRKODRTI TL. DO 200MM</t>
  </si>
  <si>
    <t>ŠDa fr. 0-63 TL. 200 MM - kce vozovky III/36018 
335+((45+50)*0,4*2)=411,000 [A]</t>
  </si>
  <si>
    <t>33</t>
  </si>
  <si>
    <t>56354</t>
  </si>
  <si>
    <t>VOZOVKOVÉ VRSTVY Z MECH ZPEV ZEMINY TL. DO 200MM</t>
  </si>
  <si>
    <t>MZ 0-45 TL. 200 MM - kce vozovky přejezdných ostrůvků 
18+15=33,000 [A]</t>
  </si>
  <si>
    <t>34</t>
  </si>
  <si>
    <t>56363</t>
  </si>
  <si>
    <t>VOZOVKOVÉ VRSTVY Z RECYKLOVANÉHO MATERIÁLU TL DO 150MM</t>
  </si>
  <si>
    <t>R-MAT TL. 110 MM - kce vozovky sjezdu 
60=60,000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</si>
  <si>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</si>
  <si>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35</t>
  </si>
  <si>
    <t>56932</t>
  </si>
  <si>
    <t>ZPEVNĚNÍ KRAJNIC ZE ŠTĚRKODRTI TL. DO 100MM</t>
  </si>
  <si>
    <t>tl. 100 mm, ŠD fr. 0/32 
7*0,75=5,250 [A]</t>
  </si>
  <si>
    <t>- dodání kameniva předepsané kvality a zrnitosti 
- rozprostření a zhutnění vrstvy v předepsané tloušťce 
- zřízení vrstvy bez rozlišení šířky, pokládání vrstvy po etapách</t>
  </si>
  <si>
    <t>36</t>
  </si>
  <si>
    <t>572213</t>
  </si>
  <si>
    <t>SPOJOVACÍ POSTŘIK Z EMULZE DO 0,5KG/M2</t>
  </si>
  <si>
    <t>PS-C 0,4 KG/M2- kce vozovky III/36018 
335*2=670,000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</si>
  <si>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</si>
  <si>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37</t>
  </si>
  <si>
    <t>574A34</t>
  </si>
  <si>
    <t>ASFALTOVÝ BETON PRO OBRUSNÉ VRSTVY ACO 11+, 11S TL. 40MM</t>
  </si>
  <si>
    <t>ACO 11+ TL. 40 MM - kce vozovky III/36018 
335 M2 =335,000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</si>
  <si>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</si>
  <si>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38</t>
  </si>
  <si>
    <t>574C56</t>
  </si>
  <si>
    <t>ASFALTOVÝ BETON PRO LOŽNÍ VRSTVY ACL 16+, 16S TL. 60MM</t>
  </si>
  <si>
    <t>Rozsah odečet  ploch dle grafického systému AutoCAD. 
ACL 16+ TL. 60 MM - kce vozovky III/36018</t>
  </si>
  <si>
    <t>335=335,000 [A]</t>
  </si>
  <si>
    <t>39</t>
  </si>
  <si>
    <t>574E88</t>
  </si>
  <si>
    <t>ASFALTOVÝ BETON PRO PODKLADNÍ VRSTVY ACP 22+, 22S TL. 90MM</t>
  </si>
  <si>
    <t>ACP 22+ TL. 90 MM - kce vozovky III/36018 
315=315,000 [A]</t>
  </si>
  <si>
    <t>40</t>
  </si>
  <si>
    <t>58212</t>
  </si>
  <si>
    <t>DLÁŽDĚNÉ KRYTY Z VELKÝCH KOSTEK DO LOŽE Z MC</t>
  </si>
  <si>
    <t>Rozsah odečet  ploch dle grafického systému AutoCAD. 
DLAŽBA Z PŘÍRODNÍHO KAMENE TL. 120 MM (ŽUL. KOSTKY 120x120) DO BET. LOŽE TL. 100 MM Z BET. C20/25n XF3, VYSPÁROVÁNÍ Z CEMENTOVÉ MALTY M25 XF4</t>
  </si>
  <si>
    <t>přejezdné ostrůvky - 18+15=33,000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</si>
  <si>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</si>
  <si>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Potrubí</t>
  </si>
  <si>
    <t>41</t>
  </si>
  <si>
    <t>87433</t>
  </si>
  <si>
    <t>POTRUBÍ Z TRUB PLASTOVÝCH ODPADNÍCH DN DO 150MM</t>
  </si>
  <si>
    <t>přípojky od UV 1, 2 na silnici III/36018 - hladké PVC potrubí SN 12 DN 150 mm - 6,5+2,5=9,000 [A] 
přípojky od UV 3, 4, 5, 6 na silnici II/360 - hladké PVC potrubí SN 12 DN 150 mm - 15+6+10+6=37,000 [B] 
Celkem: A+B=46,000 [C]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</si>
  <si>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</si>
  <si>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42</t>
  </si>
  <si>
    <t>89712</t>
  </si>
  <si>
    <t>VPUSŤ KANALIZAČNÍ ULIČNÍ KOMPLETNÍ Z BETONOVÝCH DÍLCŮ</t>
  </si>
  <si>
    <t>na silnici III/36018 UV 1,2 - 2=2,000 [A] 
na silnici II/360 - UV 3, 4, 5, 6 - 4=4,000 [B]  
Celkem: A+B=6,000 [C]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</si>
  <si>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</si>
  <si>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43</t>
  </si>
  <si>
    <t>89911E</t>
  </si>
  <si>
    <t>LITINOVÝ POKLOP B125</t>
  </si>
  <si>
    <t>NAHRAZENÍ MŘÍŽE NA UV OBRUBNÍKOVÝM POKLOPEM / VPUSTÍ - 1=1,000 [A]</t>
  </si>
  <si>
    <t>Položka zahrnuje dodávku a osazení předepsané mříže včetně rámu</t>
  </si>
  <si>
    <t>44</t>
  </si>
  <si>
    <t>89922</t>
  </si>
  <si>
    <t>VÝŠKOVÁ ÚPRAVA MŘÍŽÍ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</si>
  <si>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</si>
  <si>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</si>
  <si>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45</t>
  </si>
  <si>
    <t>914112</t>
  </si>
  <si>
    <t>DOPRAVNÍ ZNAČKY ZÁKLAD VELIKOSTI OCEL NEREFLEXNÍ - MONTÁŽ S PŘEMÍST</t>
  </si>
  <si>
    <t>Trvalé dopravní značení 
P4 - 1 ks =1,000 [A]</t>
  </si>
  <si>
    <t>položka zahrnuje: 
- dopravu demontované značky z dočasné skládky 
- osazení a montáž značky na místě určeném projektem 
- nutnou opravu poškozených částí 
nezahrnuje dodávku značky</t>
  </si>
  <si>
    <t>46</t>
  </si>
  <si>
    <t>914113</t>
  </si>
  <si>
    <t>DOPRAVNÍ ZNAČKY ZÁKLADNÍ VELIKOSTI OCELOVÉ NEREFLEXNÍ - DEMONTÁŽ</t>
  </si>
  <si>
    <t>Položka zahrnuje odstranění, demontáž a odklizení materiálu s odvozem na předepsané místo</t>
  </si>
  <si>
    <t>47</t>
  </si>
  <si>
    <t>914131</t>
  </si>
  <si>
    <t>DOPRAVNÍ ZNAČKY ZÁKLADNÍ VELIKOSTI OCELOVÉ FÓLIE TŘ 2 - DODÁVKA A MONTÁŽ</t>
  </si>
  <si>
    <t>Trvalé dopravní značení 
C14a 2KS, IJ4B 2KS 4=4,000 [A]</t>
  </si>
  <si>
    <t>položka zahrnuje: 
- dodávku a montáž značek v požadovaném provedení</t>
  </si>
  <si>
    <t>48</t>
  </si>
  <si>
    <t>914132</t>
  </si>
  <si>
    <t>DOPRAVNÍ ZNAČKY ZÁKLADNÍ VELIKOSTI OCELOVÉ FÓLIE TŘ 2 - MONTÁŽ S PŘEMÍSTĚNÍM</t>
  </si>
  <si>
    <t>Přechodné dopravní značení - schéma pracovního místa B/5.2 
dovoz a montáž na staveništi 
2xA15, 2xB21a, P7, C4a, P8, 2xB21b - 9 KS=9,000 [A]</t>
  </si>
  <si>
    <t>49</t>
  </si>
  <si>
    <t>Přechodné dopravní značení - objízdná trasa 
dovoz a montáž na objízdné trase 
46xIS11b, 2xB1, 2xE13, E3a - 51 KS=51,000 [A]</t>
  </si>
  <si>
    <t>50</t>
  </si>
  <si>
    <t>914133</t>
  </si>
  <si>
    <t>DOPRAVNÍ ZNAČKY ZÁKLADNÍ VELIKOSTI OCELOVÉ FÓLIE TŘ 2 - DEMONTÁŽ</t>
  </si>
  <si>
    <t>Přechodné dopravní značení - schéma pracovního místa B/5.2 
demontáž a odvoz ze staveniště 
2xA15, 2xB21a, P7, C4a, P8, 2xB21b - 9 KS=9,000 [A]</t>
  </si>
  <si>
    <t>51</t>
  </si>
  <si>
    <t>Přechodné dopravní značení - objízdná trasa 
demontáž a odvoz z objízdné trasy 
46xIS11b, 2xB1, 2xE13, E3a - 51 KS=51,000 [A]</t>
  </si>
  <si>
    <t>52</t>
  </si>
  <si>
    <t>914139</t>
  </si>
  <si>
    <t>DOPRAV ZNAČKY ZÁKLAD VEL OCEL FÓLIE TŘ 2 - NÁJEMNÉ</t>
  </si>
  <si>
    <t>KSDEN</t>
  </si>
  <si>
    <t>DOPRAV ZNAČKY ZÁKLAD VEL OCEL FÓLIE TŘ 2 - NÁJEMNÉ 
Přechodné dopravní značení - schéma pracovního místa B/5.2 
nájemné - předpoklad  61 dní 
2xA15, 2xB21a, P7, C4a, P8, 2xB21b - 9 KS * 61=549,000 [A]</t>
  </si>
  <si>
    <t>položka zahrnuje sazbu za pronájem dopravních značek a zařízení, počet jednotek je určen jako součin počtu značek a počtu dní použití</t>
  </si>
  <si>
    <t>53</t>
  </si>
  <si>
    <t>Přechodné dopravní značení - objízdná trasa 
nájemné - předpoklad  61 dní 
46xIS11b, 2xB1, 2xE13, E3a - 51 KS * 61=3 111,000 [A]</t>
  </si>
  <si>
    <t>54</t>
  </si>
  <si>
    <t>914432</t>
  </si>
  <si>
    <t>DOPRAVNÍ ZNAČKY 100X150CM OCELOVÉ FÓLIE TŘ 2 - MONTÁŽ S PŘEMÍSTĚNÍM</t>
  </si>
  <si>
    <t>zařízení předběžné výstrahy - dovoz a montáž na staveništi 
IP22 - 2 KS=2,000 [A]</t>
  </si>
  <si>
    <t>55</t>
  </si>
  <si>
    <t>Přechodné dopravní značení - objízdná trasa 
zařízení předběžné výstrahy - dovoz a montáž na objízdné trase 
IP22 - 6 KS, IS11a - 6 ks - 6+6=12,000 [A]</t>
  </si>
  <si>
    <t>56</t>
  </si>
  <si>
    <t>914433</t>
  </si>
  <si>
    <t>DOPRAVNÍ ZNAČKY 100X150CM OCELOVÉ FÓLIE TŘ 2 - DEMONTÁŽ</t>
  </si>
  <si>
    <t>zařízení předběžné výstrahy - demontáž a odvoz ze staveniště 
IP22 - 2 KS =2,000 [A]</t>
  </si>
  <si>
    <t>57</t>
  </si>
  <si>
    <t>Přechodné dopravní značení - objízdná trasa 
zařízení předběžné výstrahy - demontáž a odvoz z objízdné trasy 
IP22 - 6 KS, IS11a - 6 ks - 6+6=12,000 [A]</t>
  </si>
  <si>
    <t>58</t>
  </si>
  <si>
    <t>914439</t>
  </si>
  <si>
    <t>DOPRAV ZNAČKY 100X150CM OCEL FÓLIE TŘ 2 - NÁJEMNÉ</t>
  </si>
  <si>
    <t>zařízení předběžné výstrahy - nájemné - předpoklad  61 dní 
IP22 - 2 KS *61 =122,000 [A]</t>
  </si>
  <si>
    <t>59</t>
  </si>
  <si>
    <t>Přechodné dopravní značení - objízdná trasa 
zařízení předběžné výstrahy - nájemné - předpoklad  61 dní 
IP22 - 6 KS, IS11a - 6 ks - (6+6)*61=732,000 [A]</t>
  </si>
  <si>
    <t>60</t>
  </si>
  <si>
    <t>914921</t>
  </si>
  <si>
    <t>SLOUPKY A STOJKY DOPRAVNÍCH ZNAČEK Z OCEL TRUBEK DO PATKY - DODÁVKA A MONTÁŽ</t>
  </si>
  <si>
    <t>Trvalé dopravní značení 
4 ks =4,000 [A]</t>
  </si>
  <si>
    <t>položka zahrnuje: 
- sloupky a upevňovací zařízení včetně jejich osazení (betonová patka, zemní práce)</t>
  </si>
  <si>
    <t>61</t>
  </si>
  <si>
    <t>914922</t>
  </si>
  <si>
    <t>SLOUPKY A STOJKY DZ Z OCEL TRUBEK DO PATKY MONTÁŽ S PŘESUNEM</t>
  </si>
  <si>
    <t>položka zahrnuje: 
- dopravu demontovaného zařízení z dočasné skládky 
- osazení a montáž zařízení na místě určeném projektem 
- nutnou opravu poškozených částí 
nezahrnuje dodávku sloupku, stojky a upevňovacího zařízení</t>
  </si>
  <si>
    <t>62</t>
  </si>
  <si>
    <t>914923</t>
  </si>
  <si>
    <t>SLOUPKY A STOJKY DZ Z OCEL TRUBEK DO PATKY DEMONTÁŽ</t>
  </si>
  <si>
    <t>63</t>
  </si>
  <si>
    <t>915111</t>
  </si>
  <si>
    <t>VODOROVNÉ DOPRAVNÍ ZNAČENÍ BARVOU HLADKÉ - DODÁVKA A POKLÁDKA</t>
  </si>
  <si>
    <t>Trvalé dopravní značení 
V4 0,125 - (45+51)*0,125=12,000 [A] 
V1a 0,125 - 46*0,125=5,750 [B] 
V11a - 47*0,125*2=11,750 [C] 
Celkem: A+B+C=29,500 [D]</t>
  </si>
  <si>
    <t>položka zahrnuje: 
- dodání a pokládku nátěrového materiálu (měří se pouze natíraná plocha) 
- předznačení a reflexní úpravu</t>
  </si>
  <si>
    <t>64</t>
  </si>
  <si>
    <t>915211</t>
  </si>
  <si>
    <t>VODOROVNÉ DOPRAVNÍ ZNAČENÍ PLASTEM HLADKÉ - DODÁVKA A POKLÁDKA</t>
  </si>
  <si>
    <t>65</t>
  </si>
  <si>
    <t>91552</t>
  </si>
  <si>
    <t>VODOR DOPRAV ZNAČ - PÍSMENA</t>
  </si>
  <si>
    <t>Trvalé dopravní značení 
BUS - 3*4=12,000 [A]</t>
  </si>
  <si>
    <t>položka zahrnuje: 
- dodání a pokládku nátěrového materiálu 
- předznačení a reflexní úpravu</t>
  </si>
  <si>
    <t>66</t>
  </si>
  <si>
    <t>916322</t>
  </si>
  <si>
    <t>DOPRAVNÍ ZÁBRANY Z2 S FÓLIÍ TŘ 2 - MONTÁŽ S PŘESUNEM</t>
  </si>
  <si>
    <t>Přechodné dopravní značení - schéma pracovního místa B/5.2 
dovoz a montáž na staveništi 
1 ks=1,000 [A]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</si>
  <si>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</t>
  </si>
  <si>
    <t>67</t>
  </si>
  <si>
    <t>916323</t>
  </si>
  <si>
    <t>DOPRAVNÍ ZÁBRANY Z2 S FÓLIÍ TŘ 2 - DEMONTÁŽ</t>
  </si>
  <si>
    <t>Přechodné dopravní značení - schéma pracovního místa B/5.2 
demontáž a odvoz ze staveniště 
1 ks=1,000 [A]</t>
  </si>
  <si>
    <t>Položka zahrnuje odstranění, demontáž a odklizení zařízení s odvozem na předepsané místo</t>
  </si>
  <si>
    <t>68</t>
  </si>
  <si>
    <t>916329</t>
  </si>
  <si>
    <t>DOPRAVNÍ ZÁBRANY Z2 S FÓLIÍ TŘ 2 - NÁJEMNÉ</t>
  </si>
  <si>
    <t>Přechodné dopravní značení - schéma pracovního místa B/5.2 
nájemné - předpoklad  61 dní 
1 KS * 61=61,000 [A]</t>
  </si>
  <si>
    <t>položka zahrnuje sazbu za pronájem zařízení. Počet měrných jednotek se určí jako součin počtu zařízení a počtu dní použití.</t>
  </si>
  <si>
    <t>69</t>
  </si>
  <si>
    <t>916352</t>
  </si>
  <si>
    <t>SMĚROVACÍ DESKY Z4 OBOUSTR S FÓLIÍ TŘ 1 - MONTÁŽ S PŘESUNEM</t>
  </si>
  <si>
    <t>Přechodné dopravní značení - schéma pracovního místa B/5.2 
dovoz a montáž na staveništi 
15 ks=15,000 [A]</t>
  </si>
  <si>
    <t>70</t>
  </si>
  <si>
    <t>916353</t>
  </si>
  <si>
    <t>SMĚROVACÍ DESKY Z4 OBOUSTR S FÓLIÍ TŘ 1 - DEMONTÁŽ</t>
  </si>
  <si>
    <t>Přechodné dopravní značení - schéma pracovního místa B/5.2 
demontáž a odvoz ze staveniště 
15 ks=15,000 [A]</t>
  </si>
  <si>
    <t>71</t>
  </si>
  <si>
    <t>916359</t>
  </si>
  <si>
    <t>SMĚROVACÍ DESKY Z4 OBOUSTR S FÓLIÍ TŘ 1 - NÁJEMNÉ</t>
  </si>
  <si>
    <t>Přechodné dopravní značení - schéma pracovního místa B/5.2 
nájemné - předpoklad  61 dní 
15 ks * 61 =915,000 [A]</t>
  </si>
  <si>
    <t>72</t>
  </si>
  <si>
    <t>916722</t>
  </si>
  <si>
    <t>UPEVŇOVACÍ KONSTR - PODKLADNÍ DESKA OD 28KG - MONTÁŽ S PŘESUNEM</t>
  </si>
  <si>
    <t>Přechodné dopravní značení - schéma pracovního místa B/5.2 
dovoz a montáž na staveništi 
celkem 30 ks=30,000 [A]</t>
  </si>
  <si>
    <t>73</t>
  </si>
  <si>
    <t>Přechodné dopravní značení - objízdná trasa 
dovoz a montáž na objízdné trase 
celkem 99 ks=99,000 [A]</t>
  </si>
  <si>
    <t>74</t>
  </si>
  <si>
    <t>916723</t>
  </si>
  <si>
    <t>UPEVŇOVACÍ KONSTR - PODKLADNÍ DESKA OD 28KG - DEMONTÁŽ</t>
  </si>
  <si>
    <t>Přechodné dopravní značení - schéma pracovního místa B/5.2 
demontáž a odvoz ze staveniště 
celkem 30 ks =30,000 [A]</t>
  </si>
  <si>
    <t>75</t>
  </si>
  <si>
    <t>Přechodné dopravní značení - objízdná trasa 
demontáž a odvoz z objízdné trasy 
celkem 99 ks=99,000 [A]</t>
  </si>
  <si>
    <t>76</t>
  </si>
  <si>
    <t>916729</t>
  </si>
  <si>
    <t>aa</t>
  </si>
  <si>
    <t>UPEVŇOVACÍ KONSTR - PODKL DESKA OD 28KG - NÁJEMNÉ</t>
  </si>
  <si>
    <t>Přechodné dopravní značení - schéma pracovního místa B/5.2 
nájemné - předpoklad  61 dní 
celkem 30 ks * 61=1 830,000 [A]</t>
  </si>
  <si>
    <t>77</t>
  </si>
  <si>
    <t>bb</t>
  </si>
  <si>
    <t>Přechodné dopravní značení - objízdná trasa 
nájemné - předpoklad  61 dní 
celkem 99 ks * 61=6 039,000 [A]</t>
  </si>
  <si>
    <t>78</t>
  </si>
  <si>
    <t>917224</t>
  </si>
  <si>
    <t>SILNIČNÍ A CHODNÍKOVÉ OBRUBY Z BETONOVÝCH OBRUBNÍKŮ ŠÍŘ 150MM</t>
  </si>
  <si>
    <t>OBRUBNÍK BETONOVÝ SILNIČNÍ (1000/250/150) 
podél silnice II/360   
pro chodník - větev A - 22=22,000 [A] 
pro chodník - větev B -  234=234,000 [B] 
Celkem: A+B=256,000 [C]</t>
  </si>
  <si>
    <t>Položka zahrnuje: 
dodání a pokládku betonových obrubníků o rozměrech předepsaných zadávací dokumentací 
betonové lože i boční betonovou opěrku.</t>
  </si>
  <si>
    <t>79</t>
  </si>
  <si>
    <t>917426</t>
  </si>
  <si>
    <t>CHODNÍKOVÉ OBRUBY Z KAMENNÝCH OBRUBNÍKŮ ŠÍŘ 250MM</t>
  </si>
  <si>
    <t>ŽULOVÝ OBRUBNÍK (250/200/1000) 
19,5+18,5+22,5+16,5=77,000 [A]</t>
  </si>
  <si>
    <t>Položka zahrnuje: 
dodání a pokládku kamenných obrubníků o rozměrech předepsaných zadávací dokumentací 
betonové lože i boční betonovou opěrku.</t>
  </si>
  <si>
    <t>80</t>
  </si>
  <si>
    <t>919113</t>
  </si>
  <si>
    <t>ŘEZÁNÍ ASFALTOVÉHO KRYTU VOZOVEK TL DO 150MM</t>
  </si>
  <si>
    <t>ŘEZÁNÍ STÁVAJÍCÍHO ASFALTU PŘED FRÉZOVÁNÍM - 8,5=8,500 [A]</t>
  </si>
  <si>
    <t>položka zahrnuje řezání vozovkové vrstvy v předepsané tloušťce, včetně spotřeby vody</t>
  </si>
  <si>
    <t>81</t>
  </si>
  <si>
    <t>93132</t>
  </si>
  <si>
    <t>TĚSNĚNÍ DILATAČ SPAR ASF ZÁLIVKOU MODIFIK</t>
  </si>
  <si>
    <t>V NAPOJENÍ NA ZAČÁTKU A KONCI ÚSEKU, V OSE VOZOVKY - (24+8,5+46,1)*0,01*0,04=0,031 [A]</t>
  </si>
  <si>
    <t>položka zahrnuje dodávku a osazení předepsaného materiálu, očištění ploch spáry před úpravou, očištění okolí spáry po úpravě 
nezahrnuje těsnící profil</t>
  </si>
  <si>
    <t>SO 134</t>
  </si>
  <si>
    <t>Chodníky</t>
  </si>
  <si>
    <t>poplatky za uložení zemin a přebytků výkopku-skládka dle zadávacích podmínek v režii dodavatele s poplatkem a evidencí 
pol.č. 11330 - 41,6*1,9=79,040 [A] 
pol.č. 11332 - 14,82*1,9=28,158 [B] 
pol.č. 12373 - 140,211*1,9=266,401 [C] 
pol.č. 13173 - 32,56*1,9=61,864 [E] 
pol.č. 13273 - 10,09*1,9=19,171 [F] 
Celkem: A+B+C+E+F=454,634 [G]</t>
  </si>
  <si>
    <t>poplatky za uložení materiálů se živicemi a pojivy na asfaltové bázi - skládka dle zadávacích podmínek v režii dodavatele s poplatkem a evidencí 
pol.č. 11313 - 1,6*2,2=3,520 [A]</t>
  </si>
  <si>
    <t>poplatky za uložení stavebních sutí a kamene - skládka dle zadávacích podmínek v režii dodavatele s poplatkem a evidencí 
pol.č. 11318 - 1,74*2,5=4,350 [A] 
pol.č. 96616 - 1,6*2,5=4,000 [B] 
Celkem: A+B=8,350 [C]</t>
  </si>
  <si>
    <t>"Zahrnuje náklady na veškeré případné nutné ochrany a oprávněně požadovaná opatření vlastníkem dotčené inženýrské sítě a případné další související práce na obnažených nebo jiným způsobem dotčených inženýrských sítích a to včeteně případných výškových či polohových přeložek inženýrských vedení  
Opětovné prověření existence inženýrských sítí. 
Vytyčení, sondy, zajištění před zahájením stavebních prací, po celou dobu výstavby akce. 
" 
1=1,000 [A]</t>
  </si>
  <si>
    <t>cena za vypracování RDS SO 134 (REALIZAČNÍ DOKUMENTACE STAVBY) dle všeobecných obchodních podmínek objednatele 
1=1,000 [A]</t>
  </si>
  <si>
    <t>cena za vypracování DSPS SO 134 (dokumentace skutečného provedení stavby) dle všeobecných obchodních podmínek objednatele 
1=1,000 [A]</t>
  </si>
  <si>
    <t>Fotodokumentace SO 134 v průběhu realizace stavby v maximálně týdenním cyklu. Vše včetně předání v el. podobě a tištěné podobě dle požadavku objednatele a SOD. 
1=1,000 [A]</t>
  </si>
  <si>
    <t>11130</t>
  </si>
  <si>
    <t>SEJMUTÍ DRNU</t>
  </si>
  <si>
    <t>vč. Odvozu na trvalou skládku v dodavatelem definované vzdálenosti  
(Skládka Malinové Dolce (LItomyšl)) 
TL. 50 mm</t>
  </si>
  <si>
    <t>větev A - 234*0,05=11,700 [A] 
větev B -  598*0,05=29,900 [B] 
Celkem: A+B=41,600 [C]</t>
  </si>
  <si>
    <t>včetně vodorovné dopravy  a uložení na skládku</t>
  </si>
  <si>
    <t>11202</t>
  </si>
  <si>
    <t>KÁCENÍ STROMŮ D KMENE DO 0,9M S ODSTRANĚNÍM PAŘEZŮ</t>
  </si>
  <si>
    <t>celkem 3 ks =3,000 [A]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</si>
  <si>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</si>
  <si>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113135</t>
  </si>
  <si>
    <t>ODSTRANĚNÍ KRYTU ZPEVNĚNÝCH PLOCH S ASFALT POJIVEM, ODVOZ DO 8KM</t>
  </si>
  <si>
    <t>Rozsah odečet  délek dle grafického systému AutoCAD. 
32*0,5*0,1=1,600 [A]</t>
  </si>
  <si>
    <t>113185</t>
  </si>
  <si>
    <t>ODSTRANĚNÍ KRYTU ZPEVNĚNÝCH PLOCH Z DLAŽDIC, ODVOZ DO 8KM</t>
  </si>
  <si>
    <t>ODSTRANĚNÍ KRYTU ZPEVNĚNÝCH PLOCH Z DLAŽDIC 
Rozsah odečet  ploch dle grafického systému AutoCAD. 
plocha pod BUS přístřeškem - 29*0,06=1,740 [A]</t>
  </si>
  <si>
    <t>Rozsah odečet  délek dle grafického systému AutoCAD. 
místní komunikace na Podrybník 
32*0,3*1=9,600 [A] 
plocha pod BUS přístřeškem - 29*0,18=5,220 [B] 
Celkem: A+B=14,820 [C]</t>
  </si>
  <si>
    <t>Rozsah odečet  délek dle grafického systému AutoCAD. 
pro obruby podél místní komunikace na Podrybník 
32=32,000 [A]</t>
  </si>
  <si>
    <t>12110</t>
  </si>
  <si>
    <t>SEJMUTÍ ORNICE NEBO LESNÍ PŮDY</t>
  </si>
  <si>
    <t>vč. Odvozu a uložení na dočasnou skládku v dodavatelem definované vzdálenosti  
Rozsah odečet  ploch dle grafického systému AutoCAD. 
TL. 150 mm  
větev A - 234*0,15=35,100 [A] 
větev B -  598*0,15=89,700 [B] 
Celkem: A+B=124,800 [C]</t>
  </si>
  <si>
    <t>položka zahrnuje sejmutí ornice bez ohledu na tloušťku vrstvy a její vodorovnou dopravu 
nezahrnuje uložení na trvalou skládku</t>
  </si>
  <si>
    <t>Rozsah odečet  ploch dle grafického systému AutoCAD. 
větev A - 0,41*27=11,070 [A] 
větev A (pro případnou výměnu podloží pod konstrukcí chodníku)  - 132,2*0,15=19,830 [B] 
větev B (pro případnou výměnu podloží pod konstrukcí chodníku) -  502,5*0,15=75,375 [C] 
výměna podloží - bude provedena na základě prohlídky základové spáry a na základě zkoušek prokazující vhodnost či nevhodnost v podloží 
větev C -  73,5*0,24=17,640 [D] 
větev D -  67,9*0,24=16,296 [E] 
Celkem: A+B+C+D+E=140,211 [F]</t>
  </si>
  <si>
    <t>12573</t>
  </si>
  <si>
    <t>VYKOPÁVKY ZE ZEMNÍKŮ A SKLÁDEK TŘ. I</t>
  </si>
  <si>
    <t>celkem natěžení a dovoz zeminy pro položku 17310 - 23,4=23,400 [A] 
celkem natěžení a dovoz zeminy pro položku 18231 - 107,8*0,1=10,780 [B] 
celkem natěžení a dovoz zeminy pro položku 18233 - 415*0,2=83,000 [C] 
celkem natěžení a dovoz zeminy pro položku 18221 - 311*0,1=31,100 [D] 
Celkem: A+B+C+D=148,280 [E]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</si>
  <si>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</si>
  <si>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131735</t>
  </si>
  <si>
    <t>HLOUBENÍ JAM ZAPAŽ I NEPAŽ TŘ. I, ODVOZ DO 8KM</t>
  </si>
  <si>
    <t>výkop pro žb. čelo u větve B - 5,92*5,5=32,560 [A]</t>
  </si>
  <si>
    <t>palisády prům. 200 výšky 2000 mm 
větev B - 0,6*4=2,400 [A] 
pro palisády prům. 200 výšky 1200 mm, BET. C20/25 nXF3 
větev A - 3*0,4=1,200 [B] 
větev D -  11,3*0,4=4,520 [C] 
pro palisády prům. 200 výšky 1000 mm, BET. C20/25 nXF3 
větev D - 4,6*0,3=1,380 [D] 
pro  palisády prům. 200 výšky 800 mm, BET. C20/25 nXF3 
větev D - 1,4*0,25=0,350 [E] 
betonové sedlo trouby DN 600 
větev B - 0,16*1,5=0,240 [F] 
Celkem: A+B+C+D+E+F=10,090 [G]</t>
  </si>
  <si>
    <t>celkem uložení na skládkách - pol. Č. 12373 - 140,211 m3 =140,211 [A] 
celkem uložení na skládkách - pol. Č. 13173 - 32,56 m3 =32,560 [B] 
celkem uložení na skládkách - pol. Č. 13273 - 10,09 m3 =10,090 [C] 
Celkem: A+B+C=182,861 [D]</t>
  </si>
  <si>
    <t>17180</t>
  </si>
  <si>
    <t>ULOŽENÍ SYPANINY DO NÁSYPŮ Z NAKUPOVANÝCH MATERIÁLŮ</t>
  </si>
  <si>
    <t>Rozsah odečet  ploch a délek dle grafického systému AutoCAD. 
HUTNĚNÝ NÁSYP PO VRSTVÁCH TL. MAX 300 MM 
větev A -  1,4*27+0,51*47+1,3*5+1,3*4,85=74,575 [A] 
větev B -  4,19*4+0,17*16+0,45*10+0,43*64+0,57*20+0,4*20+0,17*20+0,1*20+0,52*0,45*20+0,4*40+0,43*20+0,65*30+0,55*40+0,5*60=177,080 [B] 
větev D -  15*0,1=1,500 [C] 
Celkem: A+B+C=253,155 [D]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</si>
  <si>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</si>
  <si>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</si>
  <si>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</si>
  <si>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Rozsah odečet  délek dle grafického systému AutoCAD. 
dosypávka za záhonovými obrubami 
větev A - 72*0,05=3,600 [A] 
větev B -  318*0,05=15,900 [B] 
větev C -  36 *0,05=1,800 [C] 
větev D -  41*0,05=2,050 [D] 
Celkem: A+B+C+D=23,350 [E]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</si>
  <si>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</si>
  <si>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Rozsah odečet  ploch dle grafického systému AutoCAD. 
hutněný zásyp po vrstvách max tl. 300 mm 
Žb. čelo prodlužovaného propustku 
(3,12+0,9)*5,5=22,110 [A]</t>
  </si>
  <si>
    <t>Rozsah odečet  ploch dle grafického systému AutoCAD. 
větev A - 30+50+6+25+20+5*0,3*2+5*0,3*2+5+5 + 2,6+2,6=152,200 [A] 
větev B -  13+2+411+1,7+1,6+30+6*0,3*2+1*32+5 + 2,6=502,500 [B] 
větev C -  45+20+1,8+1+1,5+0,35*12=73,500 [C] 
větev D -  42+1,2+1,5+1+0,35*12+18=67,900 [D] 
Celkem: A+B+C+D=796,100 [E]</t>
  </si>
  <si>
    <t>18221</t>
  </si>
  <si>
    <t>ROZPROSTŘENÍ ORNICE VE SVAHU V TL DO 0,10M</t>
  </si>
  <si>
    <t>Rozsah odečet  ploch dle grafického systému AutoCAD. 
celkem ohumusování tl. 0,1 m - vč. dopravy na stavbu bez omezení dovozvoé vzdálenosti 
větev A - 92=92,000 [A] 
větev B -  216=216,000 [B] 
větev D -  3=3,000 [C] 
Celkem: A+B+C=311,000 [D]</t>
  </si>
  <si>
    <t>položka zahrnuje: 
nutné přemístění ornice z dočasných skládek vzdálených do 50m 
rozprostření ornice v předepsané tloušťce ve svahu přes 1:5</t>
  </si>
  <si>
    <t>18231</t>
  </si>
  <si>
    <t>ROZPROSTŘENÍ ORNICE V ROVINĚ V TL DO 0,10M</t>
  </si>
  <si>
    <t>celkem ohumusování tl. 0,1 m - vč. dopravy na stavbu bez omezení dovozové vzdálenosti 
těleso chodníku 
větev A - 72 *0,25=18,000 [A] 
větev B -  318 *0,25=79,500 [B] 
větev D -  41*0,25=10,250 [C] 
Celkem: A+B+C=107,750 [D]</t>
  </si>
  <si>
    <t>položka zahrnuje: 
nutné přemístění ornice z dočasných skládek vzdálených do 50m 
rozprostření ornice v předepsané tloušťce v rovině a ve svahu do 1:5</t>
  </si>
  <si>
    <t>18233</t>
  </si>
  <si>
    <t>ROZPROSTŘENÍ ORNICE V ROVINĚ V TL DO 0,20M</t>
  </si>
  <si>
    <t>celkem ohumusování tl. 0,2 m - vč. dopravy na stavbu bez omezení dovozové vzdálenosti 
úprava okolních ploch v případě přebytku ornice 
415=415,000 [A]</t>
  </si>
  <si>
    <t>18241</t>
  </si>
  <si>
    <t>ZALOŽENÍ TRÁVNÍKU RUČNÍM VÝSEVEM</t>
  </si>
  <si>
    <t>Rozsah odečet  ploch dle grafického systému AutoCAD. 
větev A - 18+92=110,000 [A] 
větev B -  79,5+216=295,500 [C] 
větev D -  3+10,25=13,250 [D] 
úprava okolních ploch v případě přebytku ornice 
415=415,000 [E] 
Celkem: A+C+D+E=833,750 [F]</t>
  </si>
  <si>
    <t>Zahrnuje dodání předepsané travní směsi, její výsev na ornici, zalévání, první pokosení, to vše bez ohledu na sklon terénu</t>
  </si>
  <si>
    <t>DRENÁŽNÍ VRSTVY Z GEOTEXTILIE  
Rozsah odečet  ploch dle grafického systému AutoCAD. 
SEPARAČNÍ GEOTEXTILIE NAD VÝMĚNOU PODLOŽÍ 
výměna podloží - bude provedena na základě prohlídky základové spáry a na základě zkoušek prokazující vhodnost či nevhodnost v podloží 
větev A - 132,2=132,200 [A] 
větev B -  502,5=502,500 [B] 
Celkem: A+B=634,700 [C]</t>
  </si>
  <si>
    <t>272314</t>
  </si>
  <si>
    <t>ZÁKLADY Z PROSTÉHO BETONU DO C25/30</t>
  </si>
  <si>
    <t>palisády prům 200 výšky 2000 mm 
větev B - 0,6*4=2,400 [A] 
palisády prům 200 výšky 1600 mm 
větev A - 3*0,6=1,800 [J] 
větev D - 6,2*0,6=3,720 [I] 
pro palisády prům 200 výšky 1200 mm, BET. C20/25 nXF3 
větev D -  5,1*0,4=2,040 [C] 
pro palisády prům 200 výšky 1000 mm, BET. C20/25 nXF3 
větev D - 4,6*0,3=1,380 [D] 
pro  palisády prům 200 výšky 800 mm, BET. C20/25 nXF3 
větev D - 1,4*0,25=0,350 [F] 
betonové sedlo trouby DN 600 
větev B - 0,16*1,5=0,240 [E] 
Celkem: A+J+I+C+D+F+E=11,930 [K]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</si>
  <si>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</si>
  <si>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272325</t>
  </si>
  <si>
    <t>ZÁKLADY ZE ŽELEZOBETONU DO C30/37</t>
  </si>
  <si>
    <t>beton C30/37 XF4 
základ čela prodlužovaného propustku u větve B 
1,5*0,8*4,5=5,400 [A]</t>
  </si>
  <si>
    <t>272365</t>
  </si>
  <si>
    <t>VÝZTUŽ ZÁKLADŮ Z OCELI 10505, B500B</t>
  </si>
  <si>
    <t>celkem dle množství výztuže v kubatuře betonu 150 kg/m3 = 0,15 * 5,4 m3=0,810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</si>
  <si>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</si>
  <si>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Svislé konstrukce</t>
  </si>
  <si>
    <t>317325</t>
  </si>
  <si>
    <t>ŘÍMSY ZE ŽELEZOBETONU DO C30/37</t>
  </si>
  <si>
    <t>beton  C30/37 XF4, XD3   
římsa čela prodlužovaného propustku u větve B 
0,25*0,5*4,5=0,563 [A]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</si>
  <si>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</si>
  <si>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317365</t>
  </si>
  <si>
    <t>VÝZTUŽ ŘÍMS Z OCELI 10505, B500B</t>
  </si>
  <si>
    <t>celkem dle množství výztuže v kubatuře betonu 115 kg/m3 = 0,115 * 0,563 m3=0,065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</si>
  <si>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</si>
  <si>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327125</t>
  </si>
  <si>
    <t>ZDI OPĚR, ZÁRUB, NÁBŘEŽ Z DÍLCŮ ŽELEZOBETON DO C30/37</t>
  </si>
  <si>
    <t>palisády prům 200 výšky 2000 mm 
větev B - 0,03*2*23=1,380 [A] 
palisády prům 200 výšky 1600 mm 
větev A - 0,03*1,6*18=0,864 [G] 
větev D - 0,03*1,6*31=1,488 [I] 
palisády prům 200 výšky 1200 mm 
větev D -  0,03*1,2*40=1,440 [C] 
palisády prům 200 výšky 1000 mm 
větev D - 0,03*1*26=0,780 [D] 
palisády prům 200 výšky 800 mm 
větev D - 0,03*0,8*8=0,192 [E] 
Celkem: A+G+I+C+D+E=6,144 [J]</t>
  </si>
  <si>
    <t>- dodání dílce požadovaného tvaru a vlastností, jeho skladování, doprava a osazení do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</si>
  <si>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333325</t>
  </si>
  <si>
    <t>MOSTNÍ OPĚRY A KŘÍDLA ZE ŽELEZOVÉHO BETONU DO C30/37</t>
  </si>
  <si>
    <t>beton  C30/37 XF4, XD3 
dřík čela prodlužovaného propustku u větve B 
4,5*0,75*1,9=6,413 [A]</t>
  </si>
  <si>
    <t>333365</t>
  </si>
  <si>
    <t>VÝZTUŽ MOSTNÍCH OPĚR A KŘÍDEL Z OCELI 10505, B500B</t>
  </si>
  <si>
    <t>celkem dle množství výztuže v kubatuře betonu 120 kg/m3 = 0,12 * 6,4 m3=0,768 [A]</t>
  </si>
  <si>
    <t>PODKL A VÝPLŇ VRSTVY Z PROST BET 
podkladní beton čela prodlužovaného propustku u větve B -  C20/25nXF3  
1,45*0,15*4,8=1,044 [A] 
lože tl. 140 mm pod kam. dlažbu - beton C16/20 Nxf1 
5*1*0,14=0,700 [B] 
Celkem: A+B=1,744 [C]</t>
  </si>
  <si>
    <t>Rozsah odečet délek dle grafického systému AutoCAD. 
betonový  zajišťující práh dlažby - beton C 25/30nXF3 
0,5*0,3*5=0,750 [A]</t>
  </si>
  <si>
    <t>DLAŽBY Z LOMOVÉHO KAMENE NA MC 
Rozsah odečet ploch dle grafického systému AutoCAD. 
"opevnění výtoku prodlužovaného propustku u větve B -KAMENNÁ SPÁROVANÁ DLAŽBA TL. 200 MM 
DO BET LOŽE TL. 140 MM, spárovací malta M25 XF4 
" 
5*1*0,2=1,000 [A]</t>
  </si>
  <si>
    <t>Rozsah odečet ploch dle grafického systému AutoCAD. 
ŠDa fr. 0-32 TL. 100 MM - úprava povrchu z ŠD 
větev C - 25=25,000 [A]</t>
  </si>
  <si>
    <t>Rozsah odečet  ploch dle grafického systému AutoCAD. 
ŠDa fr. 0-32 tl. 150 mm - pod dlažbu tl. 60 mm 
větev A - 30+50+6=86,000 [A] 
větev B -  13+2+411+1,7+1,6=429,300 [B] 
větev C -  45+20+1,8+1+1,5+0,35*12=73,500 [C] 
větev D -  42+1,2+1,5+1+0,35*12=49,900 [D] 
ŠDa fr. 0-63 tl. 150 mm - pod R-mat  - sjezdy 
větev A - (25+20)*2+5*0,15*2+5*0,3*2+4*0,15*2+5*0,3*2=98,700 [E] 
větev B - 30*2+6*0,15*2+6*0,3*2=65,400 [F] 
ŠDa fr. 0-63 tl. 2x150 mm - kce vozovky podél obruby komunikace na Podrybník 
0,5*32+1*32=48,000 [G] 
Celkem: A+B+C+D+E+F+G=850,800 [H]</t>
  </si>
  <si>
    <t>56335</t>
  </si>
  <si>
    <t>VOZOVKOVÉ VRSTVY ZE ŠTĚRKODRTI TL. DO 250MM</t>
  </si>
  <si>
    <t>Rozsah odečet  ploch a délek dle grafického systému AutoCAD. 
ŠDa fr. 0-63 TL. 250 MM - pod dlažbu tl. 80 mm - sjezdy 
větev A - 5+5 + 2,6+2,6=15,200 [A] 
větev B -  5 + 2,6=7,600 [B] 
větev D -  18=18,000 [C] 
Celkem: A+B+C=40,800 [D]</t>
  </si>
  <si>
    <t>Rozsah odečet ploch dle grafického systému AutoCAD. 
R-MAT TL. 110 MM - kce vozovky sjezdu 
větev A - 25+20=45,000 [A] 
větev B - 30=30,000 [B] 
Celkem: A+B=75,000 [C]</t>
  </si>
  <si>
    <t>Rozsah odečet  ploch dle grafického systému AutoCAD. 
PS-C 0,4 KG/M2- kce vozovky podél obruby komunikace na Podrybník 
32*0,5=16,000 [A]</t>
  </si>
  <si>
    <t>Rozsah odečet  ploch dle grafického systému AutoCAD. 
ACO 11+ TL. 40 MM - kce vozovky podél obruby komunikace na Podrybník 
32*0,5=16,000 [A]</t>
  </si>
  <si>
    <t>Rozsah odečet  ploch dle grafického systému AutoCAD. 
ACL 16+ TL. 60 MM  - kce vozovky podél obruby komunikace na Podrybník 
32*0,5=16,000 [A]</t>
  </si>
  <si>
    <t>582611</t>
  </si>
  <si>
    <t>KRYTY Z BETON DLAŽDIC SE ZÁMKEM ŠEDÝCH TL 60MM DO LOŽE Z KAM</t>
  </si>
  <si>
    <t>Rozsah odečet ploch dle grafického systému AutoCAD. 
LOŽE DRCENÉ KAMENIVO FR. 4-8 MM TL. 30 MM - bet. dlažba šedá TL. 60 MM 
větev A - 30+50+6=86,000 [A] 
větev B -  13+2+411=426,000 [B] 
větev C -  45+20=65,000 [C] 
větev D -  42=42,000 [D] 
Celkem: A+B+C+D=619,000 [E]</t>
  </si>
  <si>
    <t>582612</t>
  </si>
  <si>
    <t>KRYTY Z BETON DLAŽDIC SE ZÁMKEM ŠEDÝCH TL 80MM DO LOŽE Z KAM</t>
  </si>
  <si>
    <t>Rozsah odečet ploch dle grafického systému AutoCAD. 
bet. dlažba šedá TL. 80 MM, LOŽE DRCENÉ KAMENIVO FR. 4-8 MM TL. 40MM 
větev A - 5+5 =10,000 [A] 
větev B -  5=5,000 [B] 
větev D -  18=18,000 [C] 
Celkem: A+B+C=33,000 [D]</t>
  </si>
  <si>
    <t>582614</t>
  </si>
  <si>
    <t>KRYTY Z BETON DLAŽDIC SE ZÁMKEM BAREV TL 60MM DO LOŽE Z KAM</t>
  </si>
  <si>
    <t>Rozsah odečet ploch dle grafického systému AutoCAD. 
kontrastní barevný pás bez hmatové úpravy v nástupní hraně zastávky  
větev C -  0,35*12=4,200 [A] 
větev D -  0,35*12=4,200 [B] 
Celkem: A+B=8,400 [C]</t>
  </si>
  <si>
    <t>58261A</t>
  </si>
  <si>
    <t>KRYTY Z BETON DLAŽDIC SE ZÁMKEM BAREV RELIÉF TL 60MM DO LOŽE Z KAM</t>
  </si>
  <si>
    <t>Rozsah odečet ploch dle grafického systému AutoCAD. 
VAROVNÉ A SIGNÁLNÍ PÁSY ČERVENÉ BARVY, reliéfní dlažba červená TL. 60 MM, LOŽE DRCENÉ KAMENIVO FR. 4-8 MM TL. 30 MM   
větev B - 1,7+1,6=3,300 [A] 
větev C -  1,8+1+1,5=4,300 [B] 
větev D -  1,2+1,5+1+1,2=4,900 [C] 
Celkem: A+B+C=12,500 [D]</t>
  </si>
  <si>
    <t>58261B</t>
  </si>
  <si>
    <t>KRYTY Z BETON DLAŽDIC SE ZÁMKEM BAREV RELIÉF TL 80MM DO LOŽE Z KAM</t>
  </si>
  <si>
    <t>Rozsah odečet ploch dle grafického systému AutoCAD. 
VAROVNÉ  PÁSY ČERVENÉ BARVY, reliéfní dlažba červená TL. 80 MM, LOŽE DRCENÉ KAMENIVO FR. 4-8 MM TL. 40 MM   
větev A - 2,6+2,6=5,200 [A] 
větev B -  2,6=2,600 [B] 
Celkem: A+B=7,800 [C]</t>
  </si>
  <si>
    <t>Přidružená stavební výroba</t>
  </si>
  <si>
    <t>711117</t>
  </si>
  <si>
    <t>IZOLACE BĚŽNÝCH KONSTRUKCÍ PROTI ZEMNÍ VLHKOSTI Z PE FÓLIÍ</t>
  </si>
  <si>
    <t>Rozsah-odečet délek dle grafického systému AutoCAD.</t>
  </si>
  <si>
    <t>izolace podél plotové podezdívky u větve C nopovou folii - 1,0 *52 =52,000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</si>
  <si>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</si>
  <si>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711132</t>
  </si>
  <si>
    <t>IZOLACE BĚŽNÝCH KONSTRUKCÍ PROTI VOLNĚ STÉKAJÍCÍ VODĚ ASFALTOVÝMI PÁSY</t>
  </si>
  <si>
    <t>celkem podél vodorovné pracovní spáry základu a dříku čela prodlužovaného propustku u větve B 
4,5*0,5*2=4,500 [A] 
izolace dříkučela prodlužovaného propustku u větve B 
1,9*4,5=8,550 [B] 
Celkem: A+B=13,050 [C]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</si>
  <si>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</si>
  <si>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711509</t>
  </si>
  <si>
    <t>OCHRANA IZOLACE NA POVRCHU TEXTILIÍ</t>
  </si>
  <si>
    <t>Ochrana izolace z geotextílie 500 g/m2 - ochrana izolace dříku čela prodlužovaného propustku u větve B 
1,9*4,5=8,550 [A]</t>
  </si>
  <si>
    <t>položka zahrnuje: 
- dodání  předepsaného ochranného materiálu 
- zřízení ochrany izolace</t>
  </si>
  <si>
    <t>78383</t>
  </si>
  <si>
    <t>NÁTĚRY BETON KONSTR TYP S4 (OS-C)</t>
  </si>
  <si>
    <t>celkem římsa čela prodlužovaného propustku u větve B 
1,1*4,5+0,12*2=5,190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</si>
  <si>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</si>
  <si>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78384</t>
  </si>
  <si>
    <t>NÁTĚRY BETON KONSTR TYP S5 (OS-DI)</t>
  </si>
  <si>
    <t>celkem římsa čela prodlužovaného propustku u větve B 
0,5 * 4,5=2,250 [A]</t>
  </si>
  <si>
    <t>78386</t>
  </si>
  <si>
    <t>NÁTĚRY BETON KONSTR TYP S9 (OS-E)</t>
  </si>
  <si>
    <t>celkem římsa čela prodlužovaného propustku u větve B 
0,25 * 4,5=1,125 [A]</t>
  </si>
  <si>
    <t>89921</t>
  </si>
  <si>
    <t>VÝŠKOVÁ ÚPRAVA POKLOPŮ</t>
  </si>
  <si>
    <t>5=5,000 [A]</t>
  </si>
  <si>
    <t>9112A1</t>
  </si>
  <si>
    <t>ZÁBRADLÍ MOSTNÍ S VODOR MADLY - DODÁVKA A MONTÁŽ</t>
  </si>
  <si>
    <t>větev A - 3 =3,000 [A] 
větev B - 9,7=9,700 [B] 
Celkem: A+B=12,700 [C]</t>
  </si>
  <si>
    <t>položka zahrnuje: 
dodání zábradlí včetně předepsané povrchové úpravy 
kotvení sloupků, t.j. kotevní desky, šrouby z nerez oceli, vrty a zálivku, pokud zadávací dokumentace nestanoví jinak 
případné nivelační hmoty pod kotevní desky</t>
  </si>
  <si>
    <t>9112B1</t>
  </si>
  <si>
    <t>ZÁBRADLÍ MOSTNÍ SE SVISLOU VÝPLNÍ - DODÁVKA A MONTÁŽ</t>
  </si>
  <si>
    <t>větev B - 4=4,000 [A] 
větev D - 18,4=18,400 [B] 
Celkem: A+B=22,400 [C]</t>
  </si>
  <si>
    <t>Trvalé dopravní značení podél II/360 
4 ks=4,000 [A]</t>
  </si>
  <si>
    <t>Trvalé dopravní značení 
4 ks=4,000 [A]</t>
  </si>
  <si>
    <t>Přechodné dopravní značení - schéma pracovního místa B/4 nebo B/5.1 
dovoz a montáž na staveništi, včetně potřebných přesunů dle postupu stavebních prací 
2xA15, 2xB21a, C4a, 2xB21b - 7 KS=7,000 [A]</t>
  </si>
  <si>
    <t>Přechodné dopravní značení - schéma pracovního místa B/4 nebo B/5.1 
demontáž a odvoz ze staveniště 
2xA15, 2xB21a, C4a, 2xB21b - 7 KS=7,000 [A]</t>
  </si>
  <si>
    <t>Přechodné dopravní značení - schéma pracovního místa B/4 nebo B/5.1 
nájemné - předpoklad  61 dní 
2xA15, 2xB21a, C4a, 2xB21b - 7 KS * 61=427,000 [A]</t>
  </si>
  <si>
    <t>zařízení předběžné výstrahy - dovoz a montáž na staveništi, včetně potřebných přesunů dle postupu stavebních prací 
IP22 - 2 KS=2,000 [A]</t>
  </si>
  <si>
    <t>zařízení předběžné výstrahy - demontáž a odvoz ze staveniště 
IP22 - 2 KS=2,000 [A]</t>
  </si>
  <si>
    <t>zařízení předběžné výstrahy - nájemné - předpoklad  61 dní 
IP22 - 2 KS*61=122,000 [A]</t>
  </si>
  <si>
    <t>Přechodné dopravní značení - schéma pracovního místa B/4 nebo B/5.1 
dovoz a montáž na staveništi, včetně potřebných přesunů dle postupu stavebních prací 
1 ks=1,000 [A]</t>
  </si>
  <si>
    <t>Přechodné dopravní značení - schéma pracovního místa B/4 nebo B/5.1 
demontáž a odvoz ze staveniště 
1 ks=1,000 [A]</t>
  </si>
  <si>
    <t>Přechodné dopravní značení - schéma pracovního místa B/4 nebo B/5.1 
nájemné - předpoklad  61 dní 
1 KS * 61 =61,000 [A]</t>
  </si>
  <si>
    <t>Přechodné dopravní značení - schéma pracovního místa B/4 nebo B/5.1 
dovoz a montáž na staveništi, včetně potřebných přesunů dle postupu stavebních prací 
15 ks=15,000 [A]</t>
  </si>
  <si>
    <t>Přechodné dopravní značení - schéma pracovního místa B/4 nebo B/5.1 
demontáž a odvoz ze staveniště 
15 ks=15,000 [A]</t>
  </si>
  <si>
    <t>Přechodné dopravní značení - schéma pracovního místa B/4 nebo B/5.1 
nájemné - předpoklad  61 dní 
15 ks*61=915,000 [A]</t>
  </si>
  <si>
    <t>Přechodné dopravní značení - schéma pracovního místa B/4 nebo B/5.1 
dovoz a montáž na staveništi, včetně potřebných přesunů dle postupu stavebních prací 
celkem 30 ks=30,000 [A]</t>
  </si>
  <si>
    <t>Přechodné dopravní značení - schéma pracovního místa B/4 nebo B/5.1 
demontáž a odvoz ze staveniště 
celkem 30 ks=30,000 [A]</t>
  </si>
  <si>
    <t>Přechodné dopravní značení - schéma pracovního místa B/4 nebo B/5.1 
nájemné - předpoklad  61 dní 
celkem 30 ks * 61=1 830,000 [A]</t>
  </si>
  <si>
    <t>917211</t>
  </si>
  <si>
    <t>ZÁHONOVÉ OBRUBY Z BETONOVÝCH OBRUBNÍKŮ ŠÍŘ 50MM</t>
  </si>
  <si>
    <t>OBRUBNÍK BETONOVÝ ZÁHONOVÝ (500/200/50) 
větev A - 72 =72,000 [A] 
větev B -  318 =318,000 [B] 
větev C -  44 =44,000 [C] 
větev D -  41=41,000 [D] 
Celkem: A+B+C+D=475,000 [E]</t>
  </si>
  <si>
    <t>OBRUBNÍK BETONOVÝ SILNIČNÍ (1000/250/150) 
větev B -  34=34,000 [A] 
větev C -  22+4=26,000 [B] 
větev D -  10+8 =18,000 [C] 
OBRUBNÍK BETONOVÝ SILNIČNÍ (1000/300/150) - NÁSTUPNÍ HRANA BUS 
větev C -  15=15,000 [D] 
větev D -  14 =14,000 [E] 
Celkem: A+B+C+D+E=107,000 [F]</t>
  </si>
  <si>
    <t>918358</t>
  </si>
  <si>
    <t>PROPUSTY Z TRUB DN 600MM</t>
  </si>
  <si>
    <t>prodloužení stávajícího propustku DN 600 z bet. hrdlové trouby DN 600 
2,5=2,500 [A]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</si>
  <si>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</si>
  <si>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919111</t>
  </si>
  <si>
    <t>ŘEZÁNÍ ASFALTOVÉHO KRYTU VOZOVEK TL DO 50MM</t>
  </si>
  <si>
    <t>82</t>
  </si>
  <si>
    <t>Rozsah odečet  délek dle grafického systému AutoCAD. 
místní komunikace na Podrybník 
32*0,01*0,04=0,013 [A]</t>
  </si>
  <si>
    <t>83</t>
  </si>
  <si>
    <t>96600</t>
  </si>
  <si>
    <t>r</t>
  </si>
  <si>
    <t>DOPLŇKOVÉ KONSTRUKCE - DEMONTÁŽ S PŘESUNEM</t>
  </si>
  <si>
    <t>KS</t>
  </si>
  <si>
    <t>- demontáž, odvoz a uložení na dočasnou skládku v dodavatelem definované vzdálenosti 
- stávající přístřešek autobusové zastávky 
1=1,000 [A]</t>
  </si>
  <si>
    <t>84</t>
  </si>
  <si>
    <t>96601</t>
  </si>
  <si>
    <t>DOPLŇKOVÉ KONSTRUKCE - MONTÁŽ S PŘESUNEM</t>
  </si>
  <si>
    <t>- dovoz z dočasné skládky a montáž na původním místě včetně všech nutných konstrukcí a prací 
- nutná oprava poškozených částí, oprava nátěr, případně náhradu zničených částí 
stávající přístřešek autobusové zastávky 
1=1,000 [A]</t>
  </si>
  <si>
    <t>85</t>
  </si>
  <si>
    <t>966165</t>
  </si>
  <si>
    <t>BOURÁNÍ KONSTRUKCÍ ZE ŽELEZOBETONU S ODVOZEM DO 8KM</t>
  </si>
  <si>
    <t>stávající čelo propustku - 2*0,4*2=1,600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</si>
  <si>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</si>
  <si>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SO 401</t>
  </si>
  <si>
    <t>Veřejné osvětlení</t>
  </si>
  <si>
    <t>700401</t>
  </si>
  <si>
    <t>SOUB</t>
  </si>
  <si>
    <t>podrobný výkaz je součástí stavebního objektu a je přiložen jako příloha k tomuto soupisu prací 
celkem předpoklad - 1 ks=1,000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</si>
</sst>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s="1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3">
        <f>0+I8</f>
      </c>
      <c s="6"/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s="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s="11" t="s">
        <v>33</v>
      </c>
      <c r="O5" t="s">
        <v>11</v>
      </c>
      <c t="s">
        <v>13</v>
      </c>
    </row>
    <row r="6" spans="1:10" ht="12.75" customHeight="1">
      <c r="A6" s="11"/>
      <c s="11"/>
      <c s="11"/>
      <c s="11"/>
      <c s="11"/>
      <c s="11"/>
      <c s="11"/>
      <c s="11" t="s">
        <v>29</v>
      </c>
      <c s="11" t="s">
        <v>31</v>
      </c>
      <c s="11"/>
    </row>
    <row r="7" spans="1:10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  <c s="11" t="s">
        <v>34</v>
      </c>
    </row>
    <row r="8" spans="1:18" ht="12.75" customHeight="1">
      <c r="A8" s="15" t="s">
        <v>35</v>
      </c>
      <c s="15"/>
      <c s="20" t="s">
        <v>17</v>
      </c>
      <c s="15"/>
      <c s="21" t="s">
        <v>36</v>
      </c>
      <c s="15"/>
      <c s="15"/>
      <c s="15"/>
      <c s="22">
        <f>0+Q8</f>
      </c>
      <c s="15"/>
      <c r="O8">
        <f>0+R8</f>
      </c>
      <c r="Q8">
        <f>0+I9+I13+I17+I21+I25+I29+I33+I37</f>
      </c>
      <c>
        <f>0+O9+O13+O17+O21+O25+O29+O33+O37</f>
      </c>
    </row>
    <row r="9" spans="1:16" ht="12.75">
      <c r="A9" s="19" t="s">
        <v>37</v>
      </c>
      <c s="23" t="s">
        <v>19</v>
      </c>
      <c s="23" t="s">
        <v>38</v>
      </c>
      <c s="19" t="s">
        <v>39</v>
      </c>
      <c s="24" t="s">
        <v>40</v>
      </c>
      <c s="25" t="s">
        <v>41</v>
      </c>
      <c s="26">
        <v>1</v>
      </c>
      <c s="27">
        <v>0</v>
      </c>
      <c s="28">
        <f>ROUND(ROUND(H9,2)*ROUND(G9,3),2)</f>
      </c>
      <c s="25" t="s">
        <v>42</v>
      </c>
      <c r="O9">
        <f>(I9*21)/100</f>
      </c>
      <c t="s">
        <v>13</v>
      </c>
    </row>
    <row r="10" spans="1:5" ht="63.75">
      <c r="A10" s="29" t="s">
        <v>43</v>
      </c>
      <c r="E10" s="30" t="s">
        <v>44</v>
      </c>
    </row>
    <row r="11" spans="1:5" ht="12.75">
      <c r="A11" s="31" t="s">
        <v>45</v>
      </c>
      <c r="E11" s="32" t="s">
        <v>46</v>
      </c>
    </row>
    <row r="12" spans="1:5" ht="38.25">
      <c r="A12" t="s">
        <v>47</v>
      </c>
      <c r="E12" s="30" t="s">
        <v>48</v>
      </c>
    </row>
    <row r="13" spans="1:16" ht="12.75">
      <c r="A13" s="19" t="s">
        <v>37</v>
      </c>
      <c s="23" t="s">
        <v>13</v>
      </c>
      <c s="23" t="s">
        <v>49</v>
      </c>
      <c s="19" t="s">
        <v>39</v>
      </c>
      <c s="24" t="s">
        <v>50</v>
      </c>
      <c s="25" t="s">
        <v>41</v>
      </c>
      <c s="26">
        <v>1</v>
      </c>
      <c s="27">
        <v>0</v>
      </c>
      <c s="28">
        <f>ROUND(ROUND(H13,2)*ROUND(G13,3),2)</f>
      </c>
      <c s="25" t="s">
        <v>42</v>
      </c>
      <c r="O13">
        <f>(I13*21)/100</f>
      </c>
      <c t="s">
        <v>13</v>
      </c>
    </row>
    <row r="14" spans="1:5" ht="38.25">
      <c r="A14" s="29" t="s">
        <v>43</v>
      </c>
      <c r="E14" s="30" t="s">
        <v>51</v>
      </c>
    </row>
    <row r="15" spans="1:5" ht="12.75">
      <c r="A15" s="31" t="s">
        <v>45</v>
      </c>
      <c r="E15" s="32" t="s">
        <v>46</v>
      </c>
    </row>
    <row r="16" spans="1:5" ht="12.75">
      <c r="A16" t="s">
        <v>47</v>
      </c>
      <c r="E16" s="30" t="s">
        <v>52</v>
      </c>
    </row>
    <row r="17" spans="1:16" ht="12.75">
      <c r="A17" s="19" t="s">
        <v>37</v>
      </c>
      <c s="23" t="s">
        <v>12</v>
      </c>
      <c s="23" t="s">
        <v>53</v>
      </c>
      <c s="19" t="s">
        <v>39</v>
      </c>
      <c s="24" t="s">
        <v>54</v>
      </c>
      <c s="25" t="s">
        <v>41</v>
      </c>
      <c s="26">
        <v>1</v>
      </c>
      <c s="27">
        <v>0</v>
      </c>
      <c s="28">
        <f>ROUND(ROUND(H17,2)*ROUND(G17,3),2)</f>
      </c>
      <c s="25" t="s">
        <v>42</v>
      </c>
      <c r="O17">
        <f>(I17*21)/100</f>
      </c>
      <c t="s">
        <v>13</v>
      </c>
    </row>
    <row r="18" spans="1:5" ht="38.25">
      <c r="A18" s="29" t="s">
        <v>43</v>
      </c>
      <c r="E18" s="30" t="s">
        <v>55</v>
      </c>
    </row>
    <row r="19" spans="1:5" ht="12.75">
      <c r="A19" s="31" t="s">
        <v>45</v>
      </c>
      <c r="E19" s="32" t="s">
        <v>46</v>
      </c>
    </row>
    <row r="20" spans="1:5" ht="89.25">
      <c r="A20" t="s">
        <v>47</v>
      </c>
      <c r="E20" s="30" t="s">
        <v>56</v>
      </c>
    </row>
    <row r="21" spans="1:16" ht="12.75">
      <c r="A21" s="19" t="s">
        <v>37</v>
      </c>
      <c s="23" t="s">
        <v>23</v>
      </c>
      <c s="23" t="s">
        <v>57</v>
      </c>
      <c s="19" t="s">
        <v>39</v>
      </c>
      <c s="24" t="s">
        <v>58</v>
      </c>
      <c s="25" t="s">
        <v>59</v>
      </c>
      <c s="26">
        <v>1</v>
      </c>
      <c s="27">
        <v>0</v>
      </c>
      <c s="28">
        <f>ROUND(ROUND(H21,2)*ROUND(G21,3),2)</f>
      </c>
      <c s="25" t="s">
        <v>42</v>
      </c>
      <c r="O21">
        <f>(I21*21)/100</f>
      </c>
      <c t="s">
        <v>13</v>
      </c>
    </row>
    <row r="22" spans="1:5" ht="89.25">
      <c r="A22" s="29" t="s">
        <v>43</v>
      </c>
      <c r="E22" s="30" t="s">
        <v>60</v>
      </c>
    </row>
    <row r="23" spans="1:5" ht="12.75">
      <c r="A23" s="31" t="s">
        <v>45</v>
      </c>
      <c r="E23" s="32" t="s">
        <v>46</v>
      </c>
    </row>
    <row r="24" spans="1:5" ht="12.75">
      <c r="A24" t="s">
        <v>47</v>
      </c>
      <c r="E24" s="30" t="s">
        <v>39</v>
      </c>
    </row>
    <row r="25" spans="1:16" ht="12.75">
      <c r="A25" s="19" t="s">
        <v>37</v>
      </c>
      <c s="23" t="s">
        <v>25</v>
      </c>
      <c s="23" t="s">
        <v>61</v>
      </c>
      <c s="19" t="s">
        <v>39</v>
      </c>
      <c s="24" t="s">
        <v>62</v>
      </c>
      <c s="25" t="s">
        <v>59</v>
      </c>
      <c s="26">
        <v>1</v>
      </c>
      <c s="27">
        <v>0</v>
      </c>
      <c s="28">
        <f>ROUND(ROUND(H25,2)*ROUND(G25,3),2)</f>
      </c>
      <c s="25" t="s">
        <v>42</v>
      </c>
      <c r="O25">
        <f>(I25*21)/100</f>
      </c>
      <c t="s">
        <v>13</v>
      </c>
    </row>
    <row r="26" spans="1:5" ht="12.75">
      <c r="A26" s="29" t="s">
        <v>43</v>
      </c>
      <c r="E26" s="30" t="s">
        <v>63</v>
      </c>
    </row>
    <row r="27" spans="1:5" ht="12.75">
      <c r="A27" s="31" t="s">
        <v>45</v>
      </c>
      <c r="E27" s="32" t="s">
        <v>46</v>
      </c>
    </row>
    <row r="28" spans="1:5" ht="12.75">
      <c r="A28" t="s">
        <v>47</v>
      </c>
      <c r="E28" s="30" t="s">
        <v>39</v>
      </c>
    </row>
    <row r="29" spans="1:16" ht="12.75">
      <c r="A29" s="19" t="s">
        <v>37</v>
      </c>
      <c s="23" t="s">
        <v>27</v>
      </c>
      <c s="23" t="s">
        <v>64</v>
      </c>
      <c s="19" t="s">
        <v>39</v>
      </c>
      <c s="24" t="s">
        <v>65</v>
      </c>
      <c s="25" t="s">
        <v>66</v>
      </c>
      <c s="26">
        <v>2</v>
      </c>
      <c s="27">
        <v>0</v>
      </c>
      <c s="28">
        <f>ROUND(ROUND(H29,2)*ROUND(G29,3),2)</f>
      </c>
      <c s="25" t="s">
        <v>42</v>
      </c>
      <c r="O29">
        <f>(I29*21)/100</f>
      </c>
      <c t="s">
        <v>13</v>
      </c>
    </row>
    <row r="30" spans="1:5" ht="12.75">
      <c r="A30" s="29" t="s">
        <v>43</v>
      </c>
      <c r="E30" s="30" t="s">
        <v>67</v>
      </c>
    </row>
    <row r="31" spans="1:5" ht="12.75">
      <c r="A31" s="31" t="s">
        <v>45</v>
      </c>
      <c r="E31" s="32" t="s">
        <v>68</v>
      </c>
    </row>
    <row r="32" spans="1:5" ht="89.25">
      <c r="A32" t="s">
        <v>47</v>
      </c>
      <c r="E32" s="30" t="s">
        <v>69</v>
      </c>
    </row>
    <row r="33" spans="1:16" ht="12.75">
      <c r="A33" s="19" t="s">
        <v>37</v>
      </c>
      <c s="23" t="s">
        <v>70</v>
      </c>
      <c s="23" t="s">
        <v>71</v>
      </c>
      <c s="19" t="s">
        <v>39</v>
      </c>
      <c s="24" t="s">
        <v>72</v>
      </c>
      <c s="25" t="s">
        <v>59</v>
      </c>
      <c s="26">
        <v>1</v>
      </c>
      <c s="27">
        <v>0</v>
      </c>
      <c s="28">
        <f>ROUND(ROUND(H33,2)*ROUND(G33,3),2)</f>
      </c>
      <c s="25" t="s">
        <v>42</v>
      </c>
      <c r="O33">
        <f>(I33*21)/100</f>
      </c>
      <c t="s">
        <v>13</v>
      </c>
    </row>
    <row r="34" spans="1:5" ht="114.75">
      <c r="A34" s="29" t="s">
        <v>43</v>
      </c>
      <c r="E34" s="30" t="s">
        <v>73</v>
      </c>
    </row>
    <row r="35" spans="1:5" ht="12.75">
      <c r="A35" s="31" t="s">
        <v>45</v>
      </c>
      <c r="E35" s="32" t="s">
        <v>46</v>
      </c>
    </row>
    <row r="36" spans="1:5" ht="25.5">
      <c r="A36" t="s">
        <v>47</v>
      </c>
      <c r="E36" s="30" t="s">
        <v>74</v>
      </c>
    </row>
    <row r="37" spans="1:16" ht="12.75">
      <c r="A37" s="19" t="s">
        <v>37</v>
      </c>
      <c s="23" t="s">
        <v>75</v>
      </c>
      <c s="23" t="s">
        <v>76</v>
      </c>
      <c s="19" t="s">
        <v>39</v>
      </c>
      <c s="24" t="s">
        <v>77</v>
      </c>
      <c s="25" t="s">
        <v>41</v>
      </c>
      <c s="26">
        <v>1</v>
      </c>
      <c s="27">
        <v>0</v>
      </c>
      <c s="28">
        <f>ROUND(ROUND(H37,2)*ROUND(G37,3),2)</f>
      </c>
      <c s="25" t="s">
        <v>42</v>
      </c>
      <c r="O37">
        <f>(I37*21)/100</f>
      </c>
      <c t="s">
        <v>13</v>
      </c>
    </row>
    <row r="38" spans="1:5" ht="76.5">
      <c r="A38" s="29" t="s">
        <v>43</v>
      </c>
      <c r="E38" s="30" t="s">
        <v>78</v>
      </c>
    </row>
    <row r="39" spans="1:5" ht="12.75">
      <c r="A39" s="31" t="s">
        <v>45</v>
      </c>
      <c r="E39" s="32" t="s">
        <v>46</v>
      </c>
    </row>
    <row r="40" spans="1:5" ht="12.75">
      <c r="A40" t="s">
        <v>47</v>
      </c>
      <c r="E40" s="30" t="s">
        <v>79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s="1"/>
      <c r="O2">
        <f>0+O8+O37+O90+O103+O124+O173+O190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80</v>
      </c>
      <c s="33">
        <f>0+I8+I37+I90+I103+I124+I173+I190</f>
      </c>
      <c s="6"/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80</v>
      </c>
      <c s="5"/>
      <c s="14" t="s">
        <v>81</v>
      </c>
      <c s="5"/>
      <c s="5"/>
      <c s="15"/>
      <c s="15"/>
      <c s="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s="11" t="s">
        <v>33</v>
      </c>
      <c r="O5" t="s">
        <v>11</v>
      </c>
      <c t="s">
        <v>13</v>
      </c>
    </row>
    <row r="6" spans="1:10" ht="12.75" customHeight="1">
      <c r="A6" s="11"/>
      <c s="11"/>
      <c s="11"/>
      <c s="11"/>
      <c s="11"/>
      <c s="11"/>
      <c s="11"/>
      <c s="11" t="s">
        <v>29</v>
      </c>
      <c s="11" t="s">
        <v>31</v>
      </c>
      <c s="11"/>
    </row>
    <row r="7" spans="1:10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  <c s="11" t="s">
        <v>34</v>
      </c>
    </row>
    <row r="8" spans="1:18" ht="12.75" customHeight="1">
      <c r="A8" s="15" t="s">
        <v>35</v>
      </c>
      <c s="15"/>
      <c s="20" t="s">
        <v>17</v>
      </c>
      <c s="15"/>
      <c s="21" t="s">
        <v>36</v>
      </c>
      <c s="15"/>
      <c s="15"/>
      <c s="15"/>
      <c s="22">
        <f>0+Q8</f>
      </c>
      <c s="15"/>
      <c r="O8">
        <f>0+R8</f>
      </c>
      <c r="Q8">
        <f>0+I9+I13+I17+I21+I25+I29+I33</f>
      </c>
      <c>
        <f>0+O9+O13+O17+O21+O25+O29+O33</f>
      </c>
    </row>
    <row r="9" spans="1:16" ht="12.75">
      <c r="A9" s="19" t="s">
        <v>37</v>
      </c>
      <c s="23" t="s">
        <v>19</v>
      </c>
      <c s="23" t="s">
        <v>82</v>
      </c>
      <c s="19" t="s">
        <v>83</v>
      </c>
      <c s="24" t="s">
        <v>84</v>
      </c>
      <c s="25" t="s">
        <v>85</v>
      </c>
      <c s="26">
        <v>1119.575</v>
      </c>
      <c s="27">
        <v>0</v>
      </c>
      <c s="28">
        <f>ROUND(ROUND(H9,2)*ROUND(G9,3),2)</f>
      </c>
      <c s="25" t="s">
        <v>42</v>
      </c>
      <c r="O9">
        <f>(I9*21)/100</f>
      </c>
      <c t="s">
        <v>13</v>
      </c>
    </row>
    <row r="10" spans="1:5" ht="12.75">
      <c r="A10" s="29" t="s">
        <v>43</v>
      </c>
      <c r="E10" s="30" t="s">
        <v>86</v>
      </c>
    </row>
    <row r="11" spans="1:5" ht="153">
      <c r="A11" s="31" t="s">
        <v>45</v>
      </c>
      <c r="E11" s="32" t="s">
        <v>87</v>
      </c>
    </row>
    <row r="12" spans="1:5" ht="25.5">
      <c r="A12" t="s">
        <v>47</v>
      </c>
      <c r="E12" s="30" t="s">
        <v>88</v>
      </c>
    </row>
    <row r="13" spans="1:16" ht="12.75">
      <c r="A13" s="19" t="s">
        <v>37</v>
      </c>
      <c s="23" t="s">
        <v>13</v>
      </c>
      <c s="23" t="s">
        <v>82</v>
      </c>
      <c s="19" t="s">
        <v>89</v>
      </c>
      <c s="24" t="s">
        <v>84</v>
      </c>
      <c s="25" t="s">
        <v>85</v>
      </c>
      <c s="26">
        <v>230.912</v>
      </c>
      <c s="27">
        <v>0</v>
      </c>
      <c s="28">
        <f>ROUND(ROUND(H13,2)*ROUND(G13,3),2)</f>
      </c>
      <c s="25" t="s">
        <v>42</v>
      </c>
      <c r="O13">
        <f>(I13*21)/100</f>
      </c>
      <c t="s">
        <v>13</v>
      </c>
    </row>
    <row r="14" spans="1:5" ht="12.75">
      <c r="A14" s="29" t="s">
        <v>43</v>
      </c>
      <c r="E14" s="30" t="s">
        <v>86</v>
      </c>
    </row>
    <row r="15" spans="1:5" ht="51">
      <c r="A15" s="31" t="s">
        <v>45</v>
      </c>
      <c r="E15" s="32" t="s">
        <v>90</v>
      </c>
    </row>
    <row r="16" spans="1:5" ht="25.5">
      <c r="A16" t="s">
        <v>47</v>
      </c>
      <c r="E16" s="30" t="s">
        <v>88</v>
      </c>
    </row>
    <row r="17" spans="1:16" ht="12.75">
      <c r="A17" s="19" t="s">
        <v>37</v>
      </c>
      <c s="23" t="s">
        <v>12</v>
      </c>
      <c s="23" t="s">
        <v>91</v>
      </c>
      <c s="19" t="s">
        <v>83</v>
      </c>
      <c s="24" t="s">
        <v>92</v>
      </c>
      <c s="25" t="s">
        <v>85</v>
      </c>
      <c s="26">
        <v>5.625</v>
      </c>
      <c s="27">
        <v>0</v>
      </c>
      <c s="28">
        <f>ROUND(ROUND(H17,2)*ROUND(G17,3),2)</f>
      </c>
      <c s="25" t="s">
        <v>42</v>
      </c>
      <c r="O17">
        <f>(I17*21)/100</f>
      </c>
      <c t="s">
        <v>13</v>
      </c>
    </row>
    <row r="18" spans="1:5" ht="12.75">
      <c r="A18" s="29" t="s">
        <v>43</v>
      </c>
      <c r="E18" s="30" t="s">
        <v>86</v>
      </c>
    </row>
    <row r="19" spans="1:5" ht="51">
      <c r="A19" s="31" t="s">
        <v>45</v>
      </c>
      <c r="E19" s="32" t="s">
        <v>93</v>
      </c>
    </row>
    <row r="20" spans="1:5" ht="25.5">
      <c r="A20" t="s">
        <v>47</v>
      </c>
      <c r="E20" s="30" t="s">
        <v>88</v>
      </c>
    </row>
    <row r="21" spans="1:16" ht="12.75">
      <c r="A21" s="19" t="s">
        <v>37</v>
      </c>
      <c s="23" t="s">
        <v>23</v>
      </c>
      <c s="23" t="s">
        <v>94</v>
      </c>
      <c s="19" t="s">
        <v>39</v>
      </c>
      <c s="24" t="s">
        <v>95</v>
      </c>
      <c s="25" t="s">
        <v>41</v>
      </c>
      <c s="26">
        <v>1</v>
      </c>
      <c s="27">
        <v>0</v>
      </c>
      <c s="28">
        <f>ROUND(ROUND(H21,2)*ROUND(G21,3),2)</f>
      </c>
      <c s="25" t="s">
        <v>42</v>
      </c>
      <c r="O21">
        <f>(I21*21)/100</f>
      </c>
      <c t="s">
        <v>13</v>
      </c>
    </row>
    <row r="22" spans="1:5" ht="102">
      <c r="A22" s="29" t="s">
        <v>43</v>
      </c>
      <c r="E22" s="30" t="s">
        <v>96</v>
      </c>
    </row>
    <row r="23" spans="1:5" ht="12.75">
      <c r="A23" s="31" t="s">
        <v>45</v>
      </c>
      <c r="E23" s="32" t="s">
        <v>46</v>
      </c>
    </row>
    <row r="24" spans="1:5" ht="12.75">
      <c r="A24" t="s">
        <v>47</v>
      </c>
      <c r="E24" s="30" t="s">
        <v>97</v>
      </c>
    </row>
    <row r="25" spans="1:16" ht="12.75">
      <c r="A25" s="19" t="s">
        <v>37</v>
      </c>
      <c s="23" t="s">
        <v>25</v>
      </c>
      <c s="23" t="s">
        <v>98</v>
      </c>
      <c s="19" t="s">
        <v>39</v>
      </c>
      <c s="24" t="s">
        <v>99</v>
      </c>
      <c s="25" t="s">
        <v>41</v>
      </c>
      <c s="26">
        <v>1</v>
      </c>
      <c s="27">
        <v>0</v>
      </c>
      <c s="28">
        <f>ROUND(ROUND(H25,2)*ROUND(G25,3),2)</f>
      </c>
      <c s="25" t="s">
        <v>42</v>
      </c>
      <c r="O25">
        <f>(I25*21)/100</f>
      </c>
      <c t="s">
        <v>13</v>
      </c>
    </row>
    <row r="26" spans="1:5" ht="25.5">
      <c r="A26" s="29" t="s">
        <v>43</v>
      </c>
      <c r="E26" s="30" t="s">
        <v>100</v>
      </c>
    </row>
    <row r="27" spans="1:5" ht="12.75">
      <c r="A27" s="31" t="s">
        <v>45</v>
      </c>
      <c r="E27" s="32" t="s">
        <v>46</v>
      </c>
    </row>
    <row r="28" spans="1:5" ht="12.75">
      <c r="A28" t="s">
        <v>47</v>
      </c>
      <c r="E28" s="30" t="s">
        <v>52</v>
      </c>
    </row>
    <row r="29" spans="1:16" ht="12.75">
      <c r="A29" s="19" t="s">
        <v>37</v>
      </c>
      <c s="23" t="s">
        <v>27</v>
      </c>
      <c s="23" t="s">
        <v>101</v>
      </c>
      <c s="19" t="s">
        <v>39</v>
      </c>
      <c s="24" t="s">
        <v>102</v>
      </c>
      <c s="25" t="s">
        <v>41</v>
      </c>
      <c s="26">
        <v>1</v>
      </c>
      <c s="27">
        <v>0</v>
      </c>
      <c s="28">
        <f>ROUND(ROUND(H29,2)*ROUND(G29,3),2)</f>
      </c>
      <c s="25" t="s">
        <v>42</v>
      </c>
      <c r="O29">
        <f>(I29*21)/100</f>
      </c>
      <c t="s">
        <v>13</v>
      </c>
    </row>
    <row r="30" spans="1:5" ht="25.5">
      <c r="A30" s="29" t="s">
        <v>43</v>
      </c>
      <c r="E30" s="30" t="s">
        <v>103</v>
      </c>
    </row>
    <row r="31" spans="1:5" ht="12.75">
      <c r="A31" s="31" t="s">
        <v>45</v>
      </c>
      <c r="E31" s="32" t="s">
        <v>46</v>
      </c>
    </row>
    <row r="32" spans="1:5" ht="12.75">
      <c r="A32" t="s">
        <v>47</v>
      </c>
      <c r="E32" s="30" t="s">
        <v>52</v>
      </c>
    </row>
    <row r="33" spans="1:16" ht="12.75">
      <c r="A33" s="19" t="s">
        <v>37</v>
      </c>
      <c s="23" t="s">
        <v>70</v>
      </c>
      <c s="23" t="s">
        <v>104</v>
      </c>
      <c s="19" t="s">
        <v>39</v>
      </c>
      <c s="24" t="s">
        <v>105</v>
      </c>
      <c s="25" t="s">
        <v>41</v>
      </c>
      <c s="26">
        <v>1</v>
      </c>
      <c s="27">
        <v>0</v>
      </c>
      <c s="28">
        <f>ROUND(ROUND(H33,2)*ROUND(G33,3),2)</f>
      </c>
      <c s="25" t="s">
        <v>42</v>
      </c>
      <c r="O33">
        <f>(I33*21)/100</f>
      </c>
      <c t="s">
        <v>13</v>
      </c>
    </row>
    <row r="34" spans="1:5" ht="25.5">
      <c r="A34" s="29" t="s">
        <v>43</v>
      </c>
      <c r="E34" s="30" t="s">
        <v>106</v>
      </c>
    </row>
    <row r="35" spans="1:5" ht="12.75">
      <c r="A35" s="31" t="s">
        <v>45</v>
      </c>
      <c r="E35" s="32" t="s">
        <v>46</v>
      </c>
    </row>
    <row r="36" spans="1:5" ht="63.75">
      <c r="A36" t="s">
        <v>47</v>
      </c>
      <c r="E36" s="30" t="s">
        <v>107</v>
      </c>
    </row>
    <row r="37" spans="1:18" ht="12.75" customHeight="1">
      <c r="A37" s="5" t="s">
        <v>35</v>
      </c>
      <c s="5"/>
      <c s="36" t="s">
        <v>19</v>
      </c>
      <c s="5"/>
      <c s="21" t="s">
        <v>108</v>
      </c>
      <c s="5"/>
      <c s="5"/>
      <c s="5"/>
      <c s="37">
        <f>0+Q37</f>
      </c>
      <c s="5"/>
      <c r="O37">
        <f>0+R37</f>
      </c>
      <c r="Q37">
        <f>0+I38+I42+I46+I50+I54+I58+I62+I66+I70+I74+I78+I82+I86</f>
      </c>
      <c>
        <f>0+O38+O42+O46+O50+O54+O58+O62+O66+O70+O74+O78+O82+O86</f>
      </c>
    </row>
    <row r="38" spans="1:16" ht="25.5">
      <c r="A38" s="19" t="s">
        <v>37</v>
      </c>
      <c s="23" t="s">
        <v>75</v>
      </c>
      <c s="23" t="s">
        <v>109</v>
      </c>
      <c s="19" t="s">
        <v>39</v>
      </c>
      <c s="24" t="s">
        <v>110</v>
      </c>
      <c s="25" t="s">
        <v>111</v>
      </c>
      <c s="26">
        <v>140.8</v>
      </c>
      <c s="27">
        <v>0</v>
      </c>
      <c s="28">
        <f>ROUND(ROUND(H38,2)*ROUND(G38,3),2)</f>
      </c>
      <c s="25" t="s">
        <v>42</v>
      </c>
      <c r="O38">
        <f>(I38*21)/100</f>
      </c>
      <c t="s">
        <v>13</v>
      </c>
    </row>
    <row r="39" spans="1:5" ht="25.5">
      <c r="A39" s="29" t="s">
        <v>43</v>
      </c>
      <c r="E39" s="30" t="s">
        <v>112</v>
      </c>
    </row>
    <row r="40" spans="1:5" ht="12.75">
      <c r="A40" s="31" t="s">
        <v>45</v>
      </c>
      <c r="E40" s="32" t="s">
        <v>113</v>
      </c>
    </row>
    <row r="41" spans="1:5" ht="63.75">
      <c r="A41" t="s">
        <v>47</v>
      </c>
      <c r="E41" s="30" t="s">
        <v>114</v>
      </c>
    </row>
    <row r="42" spans="1:16" ht="12.75">
      <c r="A42" s="19" t="s">
        <v>37</v>
      </c>
      <c s="23" t="s">
        <v>30</v>
      </c>
      <c s="23" t="s">
        <v>115</v>
      </c>
      <c s="19" t="s">
        <v>39</v>
      </c>
      <c s="24" t="s">
        <v>116</v>
      </c>
      <c s="25" t="s">
        <v>111</v>
      </c>
      <c s="26">
        <v>104.96</v>
      </c>
      <c s="27">
        <v>0</v>
      </c>
      <c s="28">
        <f>ROUND(ROUND(H42,2)*ROUND(G42,3),2)</f>
      </c>
      <c s="25" t="s">
        <v>42</v>
      </c>
      <c r="O42">
        <f>(I42*21)/100</f>
      </c>
      <c t="s">
        <v>13</v>
      </c>
    </row>
    <row r="43" spans="1:5" ht="25.5">
      <c r="A43" s="29" t="s">
        <v>43</v>
      </c>
      <c r="E43" s="30" t="s">
        <v>117</v>
      </c>
    </row>
    <row r="44" spans="1:5" ht="12.75">
      <c r="A44" s="31" t="s">
        <v>45</v>
      </c>
      <c r="E44" s="32" t="s">
        <v>118</v>
      </c>
    </row>
    <row r="45" spans="1:5" ht="63.75">
      <c r="A45" t="s">
        <v>47</v>
      </c>
      <c r="E45" s="30" t="s">
        <v>114</v>
      </c>
    </row>
    <row r="46" spans="1:16" ht="25.5">
      <c r="A46" s="19" t="s">
        <v>37</v>
      </c>
      <c s="23" t="s">
        <v>32</v>
      </c>
      <c s="23" t="s">
        <v>119</v>
      </c>
      <c s="19" t="s">
        <v>39</v>
      </c>
      <c s="24" t="s">
        <v>120</v>
      </c>
      <c s="25" t="s">
        <v>121</v>
      </c>
      <c s="26">
        <v>120</v>
      </c>
      <c s="27">
        <v>0</v>
      </c>
      <c s="28">
        <f>ROUND(ROUND(H46,2)*ROUND(G46,3),2)</f>
      </c>
      <c s="25" t="s">
        <v>42</v>
      </c>
      <c r="O46">
        <f>(I46*21)/100</f>
      </c>
      <c t="s">
        <v>13</v>
      </c>
    </row>
    <row r="47" spans="1:5" ht="12.75">
      <c r="A47" s="29" t="s">
        <v>43</v>
      </c>
      <c r="E47" s="30" t="s">
        <v>86</v>
      </c>
    </row>
    <row r="48" spans="1:5" ht="38.25">
      <c r="A48" s="31" t="s">
        <v>45</v>
      </c>
      <c r="E48" s="32" t="s">
        <v>122</v>
      </c>
    </row>
    <row r="49" spans="1:5" ht="63.75">
      <c r="A49" t="s">
        <v>47</v>
      </c>
      <c r="E49" s="30" t="s">
        <v>114</v>
      </c>
    </row>
    <row r="50" spans="1:16" ht="12.75">
      <c r="A50" s="19" t="s">
        <v>37</v>
      </c>
      <c s="23" t="s">
        <v>34</v>
      </c>
      <c s="23" t="s">
        <v>123</v>
      </c>
      <c s="19" t="s">
        <v>39</v>
      </c>
      <c s="24" t="s">
        <v>124</v>
      </c>
      <c s="25" t="s">
        <v>111</v>
      </c>
      <c s="26">
        <v>35.84</v>
      </c>
      <c s="27">
        <v>0</v>
      </c>
      <c s="28">
        <f>ROUND(ROUND(H50,2)*ROUND(G50,3),2)</f>
      </c>
      <c s="25" t="s">
        <v>42</v>
      </c>
      <c r="O50">
        <f>(I50*21)/100</f>
      </c>
      <c t="s">
        <v>13</v>
      </c>
    </row>
    <row r="51" spans="1:5" ht="38.25">
      <c r="A51" s="29" t="s">
        <v>43</v>
      </c>
      <c r="E51" s="30" t="s">
        <v>125</v>
      </c>
    </row>
    <row r="52" spans="1:5" ht="12.75">
      <c r="A52" s="31" t="s">
        <v>45</v>
      </c>
      <c r="E52" s="32" t="s">
        <v>126</v>
      </c>
    </row>
    <row r="53" spans="1:5" ht="63.75">
      <c r="A53" t="s">
        <v>47</v>
      </c>
      <c r="E53" s="30" t="s">
        <v>114</v>
      </c>
    </row>
    <row r="54" spans="1:16" ht="12.75">
      <c r="A54" s="19" t="s">
        <v>37</v>
      </c>
      <c s="23" t="s">
        <v>127</v>
      </c>
      <c s="23" t="s">
        <v>128</v>
      </c>
      <c s="19" t="s">
        <v>39</v>
      </c>
      <c s="24" t="s">
        <v>129</v>
      </c>
      <c s="25" t="s">
        <v>121</v>
      </c>
      <c s="26">
        <v>78.6</v>
      </c>
      <c s="27">
        <v>0</v>
      </c>
      <c s="28">
        <f>ROUND(ROUND(H54,2)*ROUND(G54,3),2)</f>
      </c>
      <c s="25" t="s">
        <v>42</v>
      </c>
      <c r="O54">
        <f>(I54*21)/100</f>
      </c>
      <c t="s">
        <v>13</v>
      </c>
    </row>
    <row r="55" spans="1:5" ht="12.75">
      <c r="A55" s="29" t="s">
        <v>43</v>
      </c>
      <c r="E55" s="30" t="s">
        <v>130</v>
      </c>
    </row>
    <row r="56" spans="1:5" ht="25.5">
      <c r="A56" s="31" t="s">
        <v>45</v>
      </c>
      <c r="E56" s="32" t="s">
        <v>131</v>
      </c>
    </row>
    <row r="57" spans="1:5" ht="25.5">
      <c r="A57" t="s">
        <v>47</v>
      </c>
      <c r="E57" s="30" t="s">
        <v>132</v>
      </c>
    </row>
    <row r="58" spans="1:16" ht="12.75">
      <c r="A58" s="19" t="s">
        <v>37</v>
      </c>
      <c s="23" t="s">
        <v>133</v>
      </c>
      <c s="23" t="s">
        <v>134</v>
      </c>
      <c s="19" t="s">
        <v>39</v>
      </c>
      <c s="24" t="s">
        <v>135</v>
      </c>
      <c s="25" t="s">
        <v>111</v>
      </c>
      <c s="26">
        <v>266.4</v>
      </c>
      <c s="27">
        <v>0</v>
      </c>
      <c s="28">
        <f>ROUND(ROUND(H58,2)*ROUND(G58,3),2)</f>
      </c>
      <c s="25" t="s">
        <v>42</v>
      </c>
      <c r="O58">
        <f>(I58*21)/100</f>
      </c>
      <c t="s">
        <v>13</v>
      </c>
    </row>
    <row r="59" spans="1:5" ht="25.5">
      <c r="A59" s="29" t="s">
        <v>43</v>
      </c>
      <c r="E59" s="30" t="s">
        <v>136</v>
      </c>
    </row>
    <row r="60" spans="1:5" ht="12.75">
      <c r="A60" s="31" t="s">
        <v>45</v>
      </c>
      <c r="E60" s="32" t="s">
        <v>137</v>
      </c>
    </row>
    <row r="61" spans="1:5" ht="369.75">
      <c r="A61" t="s">
        <v>47</v>
      </c>
      <c r="E61" s="30" t="s">
        <v>138</v>
      </c>
    </row>
    <row r="62" spans="1:16" ht="12.75">
      <c r="A62" s="19" t="s">
        <v>37</v>
      </c>
      <c s="23" t="s">
        <v>139</v>
      </c>
      <c s="23" t="s">
        <v>140</v>
      </c>
      <c s="19" t="s">
        <v>39</v>
      </c>
      <c s="24" t="s">
        <v>141</v>
      </c>
      <c s="25" t="s">
        <v>111</v>
      </c>
      <c s="26">
        <v>3</v>
      </c>
      <c s="27">
        <v>0</v>
      </c>
      <c s="28">
        <f>ROUND(ROUND(H62,2)*ROUND(G62,3),2)</f>
      </c>
      <c s="25" t="s">
        <v>42</v>
      </c>
      <c r="O62">
        <f>(I62*21)/100</f>
      </c>
      <c t="s">
        <v>13</v>
      </c>
    </row>
    <row r="63" spans="1:5" ht="25.5">
      <c r="A63" s="29" t="s">
        <v>43</v>
      </c>
      <c r="E63" s="30" t="s">
        <v>142</v>
      </c>
    </row>
    <row r="64" spans="1:5" ht="12.75">
      <c r="A64" s="31" t="s">
        <v>45</v>
      </c>
      <c r="E64" s="32" t="s">
        <v>143</v>
      </c>
    </row>
    <row r="65" spans="1:5" ht="63.75">
      <c r="A65" t="s">
        <v>47</v>
      </c>
      <c r="E65" s="30" t="s">
        <v>144</v>
      </c>
    </row>
    <row r="66" spans="1:16" ht="12.75">
      <c r="A66" s="19" t="s">
        <v>37</v>
      </c>
      <c s="23" t="s">
        <v>145</v>
      </c>
      <c s="23" t="s">
        <v>146</v>
      </c>
      <c s="19" t="s">
        <v>39</v>
      </c>
      <c s="24" t="s">
        <v>147</v>
      </c>
      <c s="25" t="s">
        <v>121</v>
      </c>
      <c s="26">
        <v>21</v>
      </c>
      <c s="27">
        <v>0</v>
      </c>
      <c s="28">
        <f>ROUND(ROUND(H66,2)*ROUND(G66,3),2)</f>
      </c>
      <c s="25" t="s">
        <v>42</v>
      </c>
      <c r="O66">
        <f>(I66*21)/100</f>
      </c>
      <c t="s">
        <v>13</v>
      </c>
    </row>
    <row r="67" spans="1:5" ht="25.5">
      <c r="A67" s="29" t="s">
        <v>43</v>
      </c>
      <c r="E67" s="30" t="s">
        <v>142</v>
      </c>
    </row>
    <row r="68" spans="1:5" ht="12.75">
      <c r="A68" s="31" t="s">
        <v>45</v>
      </c>
      <c r="E68" s="32" t="s">
        <v>148</v>
      </c>
    </row>
    <row r="69" spans="1:5" ht="63.75">
      <c r="A69" t="s">
        <v>47</v>
      </c>
      <c r="E69" s="30" t="s">
        <v>144</v>
      </c>
    </row>
    <row r="70" spans="1:16" ht="12.75">
      <c r="A70" s="19" t="s">
        <v>37</v>
      </c>
      <c s="23" t="s">
        <v>149</v>
      </c>
      <c s="23" t="s">
        <v>150</v>
      </c>
      <c s="19" t="s">
        <v>39</v>
      </c>
      <c s="24" t="s">
        <v>151</v>
      </c>
      <c s="25" t="s">
        <v>111</v>
      </c>
      <c s="26">
        <v>28.643</v>
      </c>
      <c s="27">
        <v>0</v>
      </c>
      <c s="28">
        <f>ROUND(ROUND(H70,2)*ROUND(G70,3),2)</f>
      </c>
      <c s="25" t="s">
        <v>42</v>
      </c>
      <c r="O70">
        <f>(I70*21)/100</f>
      </c>
      <c t="s">
        <v>13</v>
      </c>
    </row>
    <row r="71" spans="1:5" ht="12.75">
      <c r="A71" s="29" t="s">
        <v>43</v>
      </c>
      <c r="E71" s="30" t="s">
        <v>86</v>
      </c>
    </row>
    <row r="72" spans="1:5" ht="114.75">
      <c r="A72" s="31" t="s">
        <v>45</v>
      </c>
      <c r="E72" s="32" t="s">
        <v>152</v>
      </c>
    </row>
    <row r="73" spans="1:5" ht="318.75">
      <c r="A73" t="s">
        <v>47</v>
      </c>
      <c r="E73" s="30" t="s">
        <v>153</v>
      </c>
    </row>
    <row r="74" spans="1:16" ht="12.75">
      <c r="A74" s="19" t="s">
        <v>37</v>
      </c>
      <c s="23" t="s">
        <v>154</v>
      </c>
      <c s="23" t="s">
        <v>155</v>
      </c>
      <c s="19" t="s">
        <v>39</v>
      </c>
      <c s="24" t="s">
        <v>156</v>
      </c>
      <c s="25" t="s">
        <v>111</v>
      </c>
      <c s="26">
        <v>3.267</v>
      </c>
      <c s="27">
        <v>0</v>
      </c>
      <c s="28">
        <f>ROUND(ROUND(H74,2)*ROUND(G74,3),2)</f>
      </c>
      <c s="25" t="s">
        <v>42</v>
      </c>
      <c r="O74">
        <f>(I74*21)/100</f>
      </c>
      <c t="s">
        <v>13</v>
      </c>
    </row>
    <row r="75" spans="1:5" ht="12.75">
      <c r="A75" s="29" t="s">
        <v>43</v>
      </c>
      <c r="E75" s="30" t="s">
        <v>86</v>
      </c>
    </row>
    <row r="76" spans="1:5" ht="51">
      <c r="A76" s="31" t="s">
        <v>45</v>
      </c>
      <c r="E76" s="32" t="s">
        <v>157</v>
      </c>
    </row>
    <row r="77" spans="1:5" ht="318.75">
      <c r="A77" t="s">
        <v>47</v>
      </c>
      <c r="E77" s="30" t="s">
        <v>153</v>
      </c>
    </row>
    <row r="78" spans="1:16" ht="12.75">
      <c r="A78" s="19" t="s">
        <v>37</v>
      </c>
      <c s="23" t="s">
        <v>158</v>
      </c>
      <c s="23" t="s">
        <v>159</v>
      </c>
      <c s="19" t="s">
        <v>39</v>
      </c>
      <c s="24" t="s">
        <v>160</v>
      </c>
      <c s="25" t="s">
        <v>111</v>
      </c>
      <c s="26">
        <v>298.31</v>
      </c>
      <c s="27">
        <v>0</v>
      </c>
      <c s="28">
        <f>ROUND(ROUND(H78,2)*ROUND(G78,3),2)</f>
      </c>
      <c s="25" t="s">
        <v>42</v>
      </c>
      <c r="O78">
        <f>(I78*21)/100</f>
      </c>
      <c t="s">
        <v>13</v>
      </c>
    </row>
    <row r="79" spans="1:5" ht="12.75">
      <c r="A79" s="29" t="s">
        <v>43</v>
      </c>
      <c r="E79" s="30" t="s">
        <v>39</v>
      </c>
    </row>
    <row r="80" spans="1:5" ht="63.75">
      <c r="A80" s="31" t="s">
        <v>45</v>
      </c>
      <c r="E80" s="32" t="s">
        <v>161</v>
      </c>
    </row>
    <row r="81" spans="1:5" ht="191.25">
      <c r="A81" t="s">
        <v>47</v>
      </c>
      <c r="E81" s="30" t="s">
        <v>162</v>
      </c>
    </row>
    <row r="82" spans="1:16" ht="12.75">
      <c r="A82" s="19" t="s">
        <v>37</v>
      </c>
      <c s="23" t="s">
        <v>163</v>
      </c>
      <c s="23" t="s">
        <v>164</v>
      </c>
      <c s="19" t="s">
        <v>39</v>
      </c>
      <c s="24" t="s">
        <v>165</v>
      </c>
      <c s="25" t="s">
        <v>111</v>
      </c>
      <c s="26">
        <v>28.107</v>
      </c>
      <c s="27">
        <v>0</v>
      </c>
      <c s="28">
        <f>ROUND(ROUND(H82,2)*ROUND(G82,3),2)</f>
      </c>
      <c s="25" t="s">
        <v>42</v>
      </c>
      <c r="O82">
        <f>(I82*21)/100</f>
      </c>
      <c t="s">
        <v>13</v>
      </c>
    </row>
    <row r="83" spans="1:5" ht="12.75">
      <c r="A83" s="29" t="s">
        <v>43</v>
      </c>
      <c r="E83" s="30" t="s">
        <v>39</v>
      </c>
    </row>
    <row r="84" spans="1:5" ht="191.25">
      <c r="A84" s="31" t="s">
        <v>45</v>
      </c>
      <c r="E84" s="32" t="s">
        <v>166</v>
      </c>
    </row>
    <row r="85" spans="1:5" ht="293.25">
      <c r="A85" t="s">
        <v>47</v>
      </c>
      <c r="E85" s="30" t="s">
        <v>167</v>
      </c>
    </row>
    <row r="86" spans="1:16" ht="12.75">
      <c r="A86" s="19" t="s">
        <v>37</v>
      </c>
      <c s="23" t="s">
        <v>168</v>
      </c>
      <c s="23" t="s">
        <v>169</v>
      </c>
      <c s="19" t="s">
        <v>39</v>
      </c>
      <c s="24" t="s">
        <v>170</v>
      </c>
      <c s="25" t="s">
        <v>171</v>
      </c>
      <c s="26">
        <v>504</v>
      </c>
      <c s="27">
        <v>0</v>
      </c>
      <c s="28">
        <f>ROUND(ROUND(H86,2)*ROUND(G86,3),2)</f>
      </c>
      <c s="25" t="s">
        <v>42</v>
      </c>
      <c r="O86">
        <f>(I86*21)/100</f>
      </c>
      <c t="s">
        <v>13</v>
      </c>
    </row>
    <row r="87" spans="1:5" ht="12.75">
      <c r="A87" s="29" t="s">
        <v>43</v>
      </c>
      <c r="E87" s="30" t="s">
        <v>172</v>
      </c>
    </row>
    <row r="88" spans="1:5" ht="12.75">
      <c r="A88" s="31" t="s">
        <v>45</v>
      </c>
      <c r="E88" s="32" t="s">
        <v>173</v>
      </c>
    </row>
    <row r="89" spans="1:5" ht="25.5">
      <c r="A89" t="s">
        <v>47</v>
      </c>
      <c r="E89" s="30" t="s">
        <v>174</v>
      </c>
    </row>
    <row r="90" spans="1:18" ht="12.75" customHeight="1">
      <c r="A90" s="5" t="s">
        <v>35</v>
      </c>
      <c s="5"/>
      <c s="36" t="s">
        <v>13</v>
      </c>
      <c s="5"/>
      <c s="21" t="s">
        <v>175</v>
      </c>
      <c s="5"/>
      <c s="5"/>
      <c s="5"/>
      <c s="37">
        <f>0+Q90</f>
      </c>
      <c s="5"/>
      <c r="O90">
        <f>0+R90</f>
      </c>
      <c r="Q90">
        <f>0+I91+I95+I99</f>
      </c>
      <c>
        <f>0+O91+O95+O99</f>
      </c>
    </row>
    <row r="91" spans="1:16" ht="12.75">
      <c r="A91" s="19" t="s">
        <v>37</v>
      </c>
      <c s="23" t="s">
        <v>176</v>
      </c>
      <c s="23" t="s">
        <v>177</v>
      </c>
      <c s="19" t="s">
        <v>39</v>
      </c>
      <c s="24" t="s">
        <v>178</v>
      </c>
      <c s="25" t="s">
        <v>171</v>
      </c>
      <c s="26">
        <v>935</v>
      </c>
      <c s="27">
        <v>0</v>
      </c>
      <c s="28">
        <f>ROUND(ROUND(H91,2)*ROUND(G91,3),2)</f>
      </c>
      <c s="25" t="s">
        <v>42</v>
      </c>
      <c r="O91">
        <f>(I91*21)/100</f>
      </c>
      <c t="s">
        <v>13</v>
      </c>
    </row>
    <row r="92" spans="1:5" ht="12.75">
      <c r="A92" s="29" t="s">
        <v>43</v>
      </c>
      <c r="E92" s="30" t="s">
        <v>39</v>
      </c>
    </row>
    <row r="93" spans="1:5" ht="51">
      <c r="A93" s="31" t="s">
        <v>45</v>
      </c>
      <c r="E93" s="32" t="s">
        <v>179</v>
      </c>
    </row>
    <row r="94" spans="1:5" ht="25.5">
      <c r="A94" t="s">
        <v>47</v>
      </c>
      <c r="E94" s="30" t="s">
        <v>180</v>
      </c>
    </row>
    <row r="95" spans="1:16" ht="12.75">
      <c r="A95" s="19" t="s">
        <v>37</v>
      </c>
      <c s="23" t="s">
        <v>181</v>
      </c>
      <c s="23" t="s">
        <v>182</v>
      </c>
      <c s="19" t="s">
        <v>39</v>
      </c>
      <c s="24" t="s">
        <v>183</v>
      </c>
      <c s="25" t="s">
        <v>121</v>
      </c>
      <c s="26">
        <v>374</v>
      </c>
      <c s="27">
        <v>0</v>
      </c>
      <c s="28">
        <f>ROUND(ROUND(H95,2)*ROUND(G95,3),2)</f>
      </c>
      <c s="25" t="s">
        <v>42</v>
      </c>
      <c r="O95">
        <f>(I95*21)/100</f>
      </c>
      <c t="s">
        <v>13</v>
      </c>
    </row>
    <row r="96" spans="1:5" ht="38.25">
      <c r="A96" s="29" t="s">
        <v>43</v>
      </c>
      <c r="E96" s="30" t="s">
        <v>184</v>
      </c>
    </row>
    <row r="97" spans="1:5" ht="63.75">
      <c r="A97" s="31" t="s">
        <v>45</v>
      </c>
      <c r="E97" s="32" t="s">
        <v>185</v>
      </c>
    </row>
    <row r="98" spans="1:5" ht="165.75">
      <c r="A98" t="s">
        <v>47</v>
      </c>
      <c r="E98" s="30" t="s">
        <v>186</v>
      </c>
    </row>
    <row r="99" spans="1:16" ht="12.75">
      <c r="A99" s="19" t="s">
        <v>37</v>
      </c>
      <c s="23" t="s">
        <v>187</v>
      </c>
      <c s="23" t="s">
        <v>188</v>
      </c>
      <c s="19" t="s">
        <v>39</v>
      </c>
      <c s="24" t="s">
        <v>189</v>
      </c>
      <c s="25" t="s">
        <v>171</v>
      </c>
      <c s="26">
        <v>444</v>
      </c>
      <c s="27">
        <v>0</v>
      </c>
      <c s="28">
        <f>ROUND(ROUND(H99,2)*ROUND(G99,3),2)</f>
      </c>
      <c s="25" t="s">
        <v>42</v>
      </c>
      <c r="O99">
        <f>(I99*21)/100</f>
      </c>
      <c t="s">
        <v>13</v>
      </c>
    </row>
    <row r="100" spans="1:5" ht="51">
      <c r="A100" s="29" t="s">
        <v>43</v>
      </c>
      <c r="E100" s="30" t="s">
        <v>190</v>
      </c>
    </row>
    <row r="101" spans="1:5" ht="12.75">
      <c r="A101" s="31" t="s">
        <v>45</v>
      </c>
      <c r="E101" s="32" t="s">
        <v>191</v>
      </c>
    </row>
    <row r="102" spans="1:5" ht="51">
      <c r="A102" t="s">
        <v>47</v>
      </c>
      <c r="E102" s="30" t="s">
        <v>192</v>
      </c>
    </row>
    <row r="103" spans="1:18" ht="12.75" customHeight="1">
      <c r="A103" s="5" t="s">
        <v>35</v>
      </c>
      <c s="5"/>
      <c s="36" t="s">
        <v>23</v>
      </c>
      <c s="5"/>
      <c s="21" t="s">
        <v>193</v>
      </c>
      <c s="5"/>
      <c s="5"/>
      <c s="5"/>
      <c s="37">
        <f>0+Q103</f>
      </c>
      <c s="5"/>
      <c r="O103">
        <f>0+R103</f>
      </c>
      <c r="Q103">
        <f>0+I104+I108+I112+I116+I120</f>
      </c>
      <c>
        <f>0+O104+O108+O112+O116+O120</f>
      </c>
    </row>
    <row r="104" spans="1:16" ht="12.75">
      <c r="A104" s="19" t="s">
        <v>37</v>
      </c>
      <c s="23" t="s">
        <v>194</v>
      </c>
      <c s="23" t="s">
        <v>195</v>
      </c>
      <c s="19" t="s">
        <v>39</v>
      </c>
      <c s="24" t="s">
        <v>196</v>
      </c>
      <c s="25" t="s">
        <v>111</v>
      </c>
      <c s="26">
        <v>5.505</v>
      </c>
      <c s="27">
        <v>0</v>
      </c>
      <c s="28">
        <f>ROUND(ROUND(H104,2)*ROUND(G104,3),2)</f>
      </c>
      <c s="25" t="s">
        <v>42</v>
      </c>
      <c r="O104">
        <f>(I104*21)/100</f>
      </c>
      <c t="s">
        <v>13</v>
      </c>
    </row>
    <row r="105" spans="1:5" ht="12.75">
      <c r="A105" s="29" t="s">
        <v>43</v>
      </c>
      <c r="E105" s="30" t="s">
        <v>39</v>
      </c>
    </row>
    <row r="106" spans="1:5" ht="140.25">
      <c r="A106" s="31" t="s">
        <v>45</v>
      </c>
      <c r="E106" s="32" t="s">
        <v>197</v>
      </c>
    </row>
    <row r="107" spans="1:5" ht="369.75">
      <c r="A107" t="s">
        <v>47</v>
      </c>
      <c r="E107" s="30" t="s">
        <v>198</v>
      </c>
    </row>
    <row r="108" spans="1:16" ht="12.75">
      <c r="A108" s="19" t="s">
        <v>37</v>
      </c>
      <c s="23" t="s">
        <v>199</v>
      </c>
      <c s="23" t="s">
        <v>200</v>
      </c>
      <c s="19" t="s">
        <v>39</v>
      </c>
      <c s="24" t="s">
        <v>201</v>
      </c>
      <c s="25" t="s">
        <v>111</v>
      </c>
      <c s="26">
        <v>6.21</v>
      </c>
      <c s="27">
        <v>0</v>
      </c>
      <c s="28">
        <f>ROUND(ROUND(H108,2)*ROUND(G108,3),2)</f>
      </c>
      <c s="25" t="s">
        <v>42</v>
      </c>
      <c r="O108">
        <f>(I108*21)/100</f>
      </c>
      <c t="s">
        <v>13</v>
      </c>
    </row>
    <row r="109" spans="1:5" ht="12.75">
      <c r="A109" s="29" t="s">
        <v>43</v>
      </c>
      <c r="E109" s="30" t="s">
        <v>39</v>
      </c>
    </row>
    <row r="110" spans="1:5" ht="63.75">
      <c r="A110" s="31" t="s">
        <v>45</v>
      </c>
      <c r="E110" s="32" t="s">
        <v>202</v>
      </c>
    </row>
    <row r="111" spans="1:5" ht="38.25">
      <c r="A111" t="s">
        <v>47</v>
      </c>
      <c r="E111" s="30" t="s">
        <v>203</v>
      </c>
    </row>
    <row r="112" spans="1:16" ht="12.75">
      <c r="A112" s="19" t="s">
        <v>37</v>
      </c>
      <c s="23" t="s">
        <v>204</v>
      </c>
      <c s="23" t="s">
        <v>205</v>
      </c>
      <c s="19" t="s">
        <v>39</v>
      </c>
      <c s="24" t="s">
        <v>206</v>
      </c>
      <c s="25" t="s">
        <v>111</v>
      </c>
      <c s="26">
        <v>0.75</v>
      </c>
      <c s="27">
        <v>0</v>
      </c>
      <c s="28">
        <f>ROUND(ROUND(H112,2)*ROUND(G112,3),2)</f>
      </c>
      <c s="25" t="s">
        <v>42</v>
      </c>
      <c r="O112">
        <f>(I112*21)/100</f>
      </c>
      <c t="s">
        <v>13</v>
      </c>
    </row>
    <row r="113" spans="1:5" ht="25.5">
      <c r="A113" s="29" t="s">
        <v>43</v>
      </c>
      <c r="E113" s="30" t="s">
        <v>207</v>
      </c>
    </row>
    <row r="114" spans="1:5" ht="12.75">
      <c r="A114" s="31" t="s">
        <v>45</v>
      </c>
      <c r="E114" s="32" t="s">
        <v>208</v>
      </c>
    </row>
    <row r="115" spans="1:5" ht="293.25">
      <c r="A115" t="s">
        <v>47</v>
      </c>
      <c r="E115" s="30" t="s">
        <v>209</v>
      </c>
    </row>
    <row r="116" spans="1:16" ht="12.75">
      <c r="A116" s="19" t="s">
        <v>37</v>
      </c>
      <c s="23" t="s">
        <v>210</v>
      </c>
      <c s="23" t="s">
        <v>211</v>
      </c>
      <c s="19" t="s">
        <v>39</v>
      </c>
      <c s="24" t="s">
        <v>212</v>
      </c>
      <c s="25" t="s">
        <v>111</v>
      </c>
      <c s="26">
        <v>0.75</v>
      </c>
      <c s="27">
        <v>0</v>
      </c>
      <c s="28">
        <f>ROUND(ROUND(H116,2)*ROUND(G116,3),2)</f>
      </c>
      <c s="25" t="s">
        <v>42</v>
      </c>
      <c r="O116">
        <f>(I116*21)/100</f>
      </c>
      <c t="s">
        <v>13</v>
      </c>
    </row>
    <row r="117" spans="1:5" ht="12.75">
      <c r="A117" s="29" t="s">
        <v>43</v>
      </c>
      <c r="E117" s="30" t="s">
        <v>213</v>
      </c>
    </row>
    <row r="118" spans="1:5" ht="25.5">
      <c r="A118" s="31" t="s">
        <v>45</v>
      </c>
      <c r="E118" s="32" t="s">
        <v>214</v>
      </c>
    </row>
    <row r="119" spans="1:5" ht="51">
      <c r="A119" t="s">
        <v>47</v>
      </c>
      <c r="E119" s="30" t="s">
        <v>215</v>
      </c>
    </row>
    <row r="120" spans="1:16" ht="12.75">
      <c r="A120" s="19" t="s">
        <v>37</v>
      </c>
      <c s="23" t="s">
        <v>216</v>
      </c>
      <c s="23" t="s">
        <v>217</v>
      </c>
      <c s="19" t="s">
        <v>39</v>
      </c>
      <c s="24" t="s">
        <v>218</v>
      </c>
      <c s="25" t="s">
        <v>111</v>
      </c>
      <c s="26">
        <v>3.15</v>
      </c>
      <c s="27">
        <v>0</v>
      </c>
      <c s="28">
        <f>ROUND(ROUND(H120,2)*ROUND(G120,3),2)</f>
      </c>
      <c s="25" t="s">
        <v>42</v>
      </c>
      <c r="O120">
        <f>(I120*21)/100</f>
      </c>
      <c t="s">
        <v>13</v>
      </c>
    </row>
    <row r="121" spans="1:5" ht="38.25">
      <c r="A121" s="29" t="s">
        <v>43</v>
      </c>
      <c r="E121" s="30" t="s">
        <v>219</v>
      </c>
    </row>
    <row r="122" spans="1:5" ht="63.75">
      <c r="A122" s="31" t="s">
        <v>45</v>
      </c>
      <c r="E122" s="32" t="s">
        <v>220</v>
      </c>
    </row>
    <row r="123" spans="1:5" ht="102">
      <c r="A123" t="s">
        <v>47</v>
      </c>
      <c r="E123" s="30" t="s">
        <v>221</v>
      </c>
    </row>
    <row r="124" spans="1:18" ht="12.75" customHeight="1">
      <c r="A124" s="5" t="s">
        <v>35</v>
      </c>
      <c s="5"/>
      <c s="36" t="s">
        <v>25</v>
      </c>
      <c s="5"/>
      <c s="21" t="s">
        <v>222</v>
      </c>
      <c s="5"/>
      <c s="5"/>
      <c s="5"/>
      <c s="37">
        <f>0+Q124</f>
      </c>
      <c s="5"/>
      <c r="O124">
        <f>0+R124</f>
      </c>
      <c r="Q124">
        <f>0+I125+I129+I133+I137+I141+I145+I149+I153+I157+I161+I165+I169</f>
      </c>
      <c>
        <f>0+O125+O129+O133+O137+O141+O145+O149+O153+O157+O161+O165+O169</f>
      </c>
    </row>
    <row r="125" spans="1:16" ht="12.75">
      <c r="A125" s="19" t="s">
        <v>37</v>
      </c>
      <c s="23" t="s">
        <v>223</v>
      </c>
      <c s="23" t="s">
        <v>224</v>
      </c>
      <c s="19" t="s">
        <v>39</v>
      </c>
      <c s="24" t="s">
        <v>225</v>
      </c>
      <c s="25" t="s">
        <v>171</v>
      </c>
      <c s="26">
        <v>33</v>
      </c>
      <c s="27">
        <v>0</v>
      </c>
      <c s="28">
        <f>ROUND(ROUND(H125,2)*ROUND(G125,3),2)</f>
      </c>
      <c s="25" t="s">
        <v>42</v>
      </c>
      <c r="O125">
        <f>(I125*21)/100</f>
      </c>
      <c t="s">
        <v>13</v>
      </c>
    </row>
    <row r="126" spans="1:5" ht="12.75">
      <c r="A126" s="29" t="s">
        <v>43</v>
      </c>
      <c r="E126" s="30" t="s">
        <v>39</v>
      </c>
    </row>
    <row r="127" spans="1:5" ht="38.25">
      <c r="A127" s="31" t="s">
        <v>45</v>
      </c>
      <c r="E127" s="32" t="s">
        <v>226</v>
      </c>
    </row>
    <row r="128" spans="1:5" ht="127.5">
      <c r="A128" t="s">
        <v>47</v>
      </c>
      <c r="E128" s="30" t="s">
        <v>227</v>
      </c>
    </row>
    <row r="129" spans="1:16" ht="12.75">
      <c r="A129" s="19" t="s">
        <v>37</v>
      </c>
      <c s="23" t="s">
        <v>228</v>
      </c>
      <c s="23" t="s">
        <v>229</v>
      </c>
      <c s="19" t="s">
        <v>39</v>
      </c>
      <c s="24" t="s">
        <v>230</v>
      </c>
      <c s="25" t="s">
        <v>171</v>
      </c>
      <c s="26">
        <v>60</v>
      </c>
      <c s="27">
        <v>0</v>
      </c>
      <c s="28">
        <f>ROUND(ROUND(H129,2)*ROUND(G129,3),2)</f>
      </c>
      <c s="25" t="s">
        <v>42</v>
      </c>
      <c r="O129">
        <f>(I129*21)/100</f>
      </c>
      <c t="s">
        <v>13</v>
      </c>
    </row>
    <row r="130" spans="1:5" ht="12.75">
      <c r="A130" s="29" t="s">
        <v>43</v>
      </c>
      <c r="E130" s="30" t="s">
        <v>39</v>
      </c>
    </row>
    <row r="131" spans="1:5" ht="38.25">
      <c r="A131" s="31" t="s">
        <v>45</v>
      </c>
      <c r="E131" s="32" t="s">
        <v>231</v>
      </c>
    </row>
    <row r="132" spans="1:5" ht="51">
      <c r="A132" t="s">
        <v>47</v>
      </c>
      <c r="E132" s="30" t="s">
        <v>232</v>
      </c>
    </row>
    <row r="133" spans="1:16" ht="12.75">
      <c r="A133" s="19" t="s">
        <v>37</v>
      </c>
      <c s="23" t="s">
        <v>233</v>
      </c>
      <c s="23" t="s">
        <v>234</v>
      </c>
      <c s="19" t="s">
        <v>39</v>
      </c>
      <c s="24" t="s">
        <v>235</v>
      </c>
      <c s="25" t="s">
        <v>171</v>
      </c>
      <c s="26">
        <v>1419</v>
      </c>
      <c s="27">
        <v>0</v>
      </c>
      <c s="28">
        <f>ROUND(ROUND(H133,2)*ROUND(G133,3),2)</f>
      </c>
      <c s="25" t="s">
        <v>42</v>
      </c>
      <c r="O133">
        <f>(I133*21)/100</f>
      </c>
      <c t="s">
        <v>13</v>
      </c>
    </row>
    <row r="134" spans="1:5" ht="12.75">
      <c r="A134" s="29" t="s">
        <v>43</v>
      </c>
      <c r="E134" s="30" t="s">
        <v>39</v>
      </c>
    </row>
    <row r="135" spans="1:5" ht="191.25">
      <c r="A135" s="31" t="s">
        <v>45</v>
      </c>
      <c r="E135" s="32" t="s">
        <v>236</v>
      </c>
    </row>
    <row r="136" spans="1:5" ht="51">
      <c r="A136" t="s">
        <v>47</v>
      </c>
      <c r="E136" s="30" t="s">
        <v>232</v>
      </c>
    </row>
    <row r="137" spans="1:16" ht="12.75">
      <c r="A137" s="19" t="s">
        <v>37</v>
      </c>
      <c s="23" t="s">
        <v>237</v>
      </c>
      <c s="23" t="s">
        <v>238</v>
      </c>
      <c s="19" t="s">
        <v>39</v>
      </c>
      <c s="24" t="s">
        <v>239</v>
      </c>
      <c s="25" t="s">
        <v>171</v>
      </c>
      <c s="26">
        <v>411</v>
      </c>
      <c s="27">
        <v>0</v>
      </c>
      <c s="28">
        <f>ROUND(ROUND(H137,2)*ROUND(G137,3),2)</f>
      </c>
      <c s="25" t="s">
        <v>42</v>
      </c>
      <c r="O137">
        <f>(I137*21)/100</f>
      </c>
      <c t="s">
        <v>13</v>
      </c>
    </row>
    <row r="138" spans="1:5" ht="12.75">
      <c r="A138" s="29" t="s">
        <v>43</v>
      </c>
      <c r="E138" s="30" t="s">
        <v>213</v>
      </c>
    </row>
    <row r="139" spans="1:5" ht="38.25">
      <c r="A139" s="31" t="s">
        <v>45</v>
      </c>
      <c r="E139" s="32" t="s">
        <v>240</v>
      </c>
    </row>
    <row r="140" spans="1:5" ht="51">
      <c r="A140" t="s">
        <v>47</v>
      </c>
      <c r="E140" s="30" t="s">
        <v>232</v>
      </c>
    </row>
    <row r="141" spans="1:16" ht="12.75">
      <c r="A141" s="19" t="s">
        <v>37</v>
      </c>
      <c s="23" t="s">
        <v>241</v>
      </c>
      <c s="23" t="s">
        <v>242</v>
      </c>
      <c s="19" t="s">
        <v>39</v>
      </c>
      <c s="24" t="s">
        <v>243</v>
      </c>
      <c s="25" t="s">
        <v>171</v>
      </c>
      <c s="26">
        <v>33</v>
      </c>
      <c s="27">
        <v>0</v>
      </c>
      <c s="28">
        <f>ROUND(ROUND(H141,2)*ROUND(G141,3),2)</f>
      </c>
      <c s="25" t="s">
        <v>42</v>
      </c>
      <c r="O141">
        <f>(I141*21)/100</f>
      </c>
      <c t="s">
        <v>13</v>
      </c>
    </row>
    <row r="142" spans="1:5" ht="12.75">
      <c r="A142" s="29" t="s">
        <v>43</v>
      </c>
      <c r="E142" s="30" t="s">
        <v>213</v>
      </c>
    </row>
    <row r="143" spans="1:5" ht="38.25">
      <c r="A143" s="31" t="s">
        <v>45</v>
      </c>
      <c r="E143" s="32" t="s">
        <v>244</v>
      </c>
    </row>
    <row r="144" spans="1:5" ht="51">
      <c r="A144" t="s">
        <v>47</v>
      </c>
      <c r="E144" s="30" t="s">
        <v>232</v>
      </c>
    </row>
    <row r="145" spans="1:16" ht="12.75">
      <c r="A145" s="19" t="s">
        <v>37</v>
      </c>
      <c s="23" t="s">
        <v>245</v>
      </c>
      <c s="23" t="s">
        <v>246</v>
      </c>
      <c s="19" t="s">
        <v>39</v>
      </c>
      <c s="24" t="s">
        <v>247</v>
      </c>
      <c s="25" t="s">
        <v>171</v>
      </c>
      <c s="26">
        <v>60</v>
      </c>
      <c s="27">
        <v>0</v>
      </c>
      <c s="28">
        <f>ROUND(ROUND(H145,2)*ROUND(G145,3),2)</f>
      </c>
      <c s="25" t="s">
        <v>42</v>
      </c>
      <c r="O145">
        <f>(I145*21)/100</f>
      </c>
      <c t="s">
        <v>13</v>
      </c>
    </row>
    <row r="146" spans="1:5" ht="12.75">
      <c r="A146" s="29" t="s">
        <v>43</v>
      </c>
      <c r="E146" s="30" t="s">
        <v>213</v>
      </c>
    </row>
    <row r="147" spans="1:5" ht="25.5">
      <c r="A147" s="31" t="s">
        <v>45</v>
      </c>
      <c r="E147" s="32" t="s">
        <v>248</v>
      </c>
    </row>
    <row r="148" spans="1:5" ht="102">
      <c r="A148" t="s">
        <v>47</v>
      </c>
      <c r="E148" s="30" t="s">
        <v>249</v>
      </c>
    </row>
    <row r="149" spans="1:16" ht="12.75">
      <c r="A149" s="19" t="s">
        <v>37</v>
      </c>
      <c s="23" t="s">
        <v>250</v>
      </c>
      <c s="23" t="s">
        <v>251</v>
      </c>
      <c s="19" t="s">
        <v>39</v>
      </c>
      <c s="24" t="s">
        <v>252</v>
      </c>
      <c s="25" t="s">
        <v>171</v>
      </c>
      <c s="26">
        <v>5.25</v>
      </c>
      <c s="27">
        <v>0</v>
      </c>
      <c s="28">
        <f>ROUND(ROUND(H149,2)*ROUND(G149,3),2)</f>
      </c>
      <c s="25" t="s">
        <v>42</v>
      </c>
      <c r="O149">
        <f>(I149*21)/100</f>
      </c>
      <c t="s">
        <v>13</v>
      </c>
    </row>
    <row r="150" spans="1:5" ht="12.75">
      <c r="A150" s="29" t="s">
        <v>43</v>
      </c>
      <c r="E150" s="30" t="s">
        <v>172</v>
      </c>
    </row>
    <row r="151" spans="1:5" ht="38.25">
      <c r="A151" s="31" t="s">
        <v>45</v>
      </c>
      <c r="E151" s="32" t="s">
        <v>253</v>
      </c>
    </row>
    <row r="152" spans="1:5" ht="38.25">
      <c r="A152" t="s">
        <v>47</v>
      </c>
      <c r="E152" s="30" t="s">
        <v>254</v>
      </c>
    </row>
    <row r="153" spans="1:16" ht="12.75">
      <c r="A153" s="19" t="s">
        <v>37</v>
      </c>
      <c s="23" t="s">
        <v>255</v>
      </c>
      <c s="23" t="s">
        <v>256</v>
      </c>
      <c s="19" t="s">
        <v>39</v>
      </c>
      <c s="24" t="s">
        <v>257</v>
      </c>
      <c s="25" t="s">
        <v>171</v>
      </c>
      <c s="26">
        <v>670</v>
      </c>
      <c s="27">
        <v>0</v>
      </c>
      <c s="28">
        <f>ROUND(ROUND(H153,2)*ROUND(G153,3),2)</f>
      </c>
      <c s="25" t="s">
        <v>42</v>
      </c>
      <c r="O153">
        <f>(I153*21)/100</f>
      </c>
      <c t="s">
        <v>13</v>
      </c>
    </row>
    <row r="154" spans="1:5" ht="12.75">
      <c r="A154" s="29" t="s">
        <v>43</v>
      </c>
      <c r="E154" s="30" t="s">
        <v>172</v>
      </c>
    </row>
    <row r="155" spans="1:5" ht="38.25">
      <c r="A155" s="31" t="s">
        <v>45</v>
      </c>
      <c r="E155" s="32" t="s">
        <v>258</v>
      </c>
    </row>
    <row r="156" spans="1:5" ht="51">
      <c r="A156" t="s">
        <v>47</v>
      </c>
      <c r="E156" s="30" t="s">
        <v>259</v>
      </c>
    </row>
    <row r="157" spans="1:16" ht="12.75">
      <c r="A157" s="19" t="s">
        <v>37</v>
      </c>
      <c s="23" t="s">
        <v>260</v>
      </c>
      <c s="23" t="s">
        <v>261</v>
      </c>
      <c s="19" t="s">
        <v>39</v>
      </c>
      <c s="24" t="s">
        <v>262</v>
      </c>
      <c s="25" t="s">
        <v>171</v>
      </c>
      <c s="26">
        <v>335</v>
      </c>
      <c s="27">
        <v>0</v>
      </c>
      <c s="28">
        <f>ROUND(ROUND(H157,2)*ROUND(G157,3),2)</f>
      </c>
      <c s="25" t="s">
        <v>42</v>
      </c>
      <c r="O157">
        <f>(I157*21)/100</f>
      </c>
      <c t="s">
        <v>13</v>
      </c>
    </row>
    <row r="158" spans="1:5" ht="12.75">
      <c r="A158" s="29" t="s">
        <v>43</v>
      </c>
      <c r="E158" s="30" t="s">
        <v>172</v>
      </c>
    </row>
    <row r="159" spans="1:5" ht="25.5">
      <c r="A159" s="31" t="s">
        <v>45</v>
      </c>
      <c r="E159" s="32" t="s">
        <v>263</v>
      </c>
    </row>
    <row r="160" spans="1:5" ht="140.25">
      <c r="A160" t="s">
        <v>47</v>
      </c>
      <c r="E160" s="30" t="s">
        <v>264</v>
      </c>
    </row>
    <row r="161" spans="1:16" ht="12.75">
      <c r="A161" s="19" t="s">
        <v>37</v>
      </c>
      <c s="23" t="s">
        <v>265</v>
      </c>
      <c s="23" t="s">
        <v>266</v>
      </c>
      <c s="19" t="s">
        <v>39</v>
      </c>
      <c s="24" t="s">
        <v>267</v>
      </c>
      <c s="25" t="s">
        <v>171</v>
      </c>
      <c s="26">
        <v>335</v>
      </c>
      <c s="27">
        <v>0</v>
      </c>
      <c s="28">
        <f>ROUND(ROUND(H161,2)*ROUND(G161,3),2)</f>
      </c>
      <c s="25" t="s">
        <v>42</v>
      </c>
      <c r="O161">
        <f>(I161*21)/100</f>
      </c>
      <c t="s">
        <v>13</v>
      </c>
    </row>
    <row r="162" spans="1:5" ht="25.5">
      <c r="A162" s="29" t="s">
        <v>43</v>
      </c>
      <c r="E162" s="30" t="s">
        <v>268</v>
      </c>
    </row>
    <row r="163" spans="1:5" ht="12.75">
      <c r="A163" s="31" t="s">
        <v>45</v>
      </c>
      <c r="E163" s="32" t="s">
        <v>269</v>
      </c>
    </row>
    <row r="164" spans="1:5" ht="140.25">
      <c r="A164" t="s">
        <v>47</v>
      </c>
      <c r="E164" s="30" t="s">
        <v>264</v>
      </c>
    </row>
    <row r="165" spans="1:16" ht="12.75">
      <c r="A165" s="19" t="s">
        <v>37</v>
      </c>
      <c s="23" t="s">
        <v>270</v>
      </c>
      <c s="23" t="s">
        <v>271</v>
      </c>
      <c s="19" t="s">
        <v>39</v>
      </c>
      <c s="24" t="s">
        <v>272</v>
      </c>
      <c s="25" t="s">
        <v>171</v>
      </c>
      <c s="26">
        <v>315</v>
      </c>
      <c s="27">
        <v>0</v>
      </c>
      <c s="28">
        <f>ROUND(ROUND(H165,2)*ROUND(G165,3),2)</f>
      </c>
      <c s="25" t="s">
        <v>42</v>
      </c>
      <c r="O165">
        <f>(I165*21)/100</f>
      </c>
      <c t="s">
        <v>13</v>
      </c>
    </row>
    <row r="166" spans="1:5" ht="12.75">
      <c r="A166" s="29" t="s">
        <v>43</v>
      </c>
      <c r="E166" s="30" t="s">
        <v>172</v>
      </c>
    </row>
    <row r="167" spans="1:5" ht="38.25">
      <c r="A167" s="31" t="s">
        <v>45</v>
      </c>
      <c r="E167" s="32" t="s">
        <v>273</v>
      </c>
    </row>
    <row r="168" spans="1:5" ht="140.25">
      <c r="A168" t="s">
        <v>47</v>
      </c>
      <c r="E168" s="30" t="s">
        <v>264</v>
      </c>
    </row>
    <row r="169" spans="1:16" ht="12.75">
      <c r="A169" s="19" t="s">
        <v>37</v>
      </c>
      <c s="23" t="s">
        <v>274</v>
      </c>
      <c s="23" t="s">
        <v>275</v>
      </c>
      <c s="19" t="s">
        <v>39</v>
      </c>
      <c s="24" t="s">
        <v>276</v>
      </c>
      <c s="25" t="s">
        <v>171</v>
      </c>
      <c s="26">
        <v>33</v>
      </c>
      <c s="27">
        <v>0</v>
      </c>
      <c s="28">
        <f>ROUND(ROUND(H169,2)*ROUND(G169,3),2)</f>
      </c>
      <c s="25" t="s">
        <v>42</v>
      </c>
      <c r="O169">
        <f>(I169*21)/100</f>
      </c>
      <c t="s">
        <v>13</v>
      </c>
    </row>
    <row r="170" spans="1:5" ht="51">
      <c r="A170" s="29" t="s">
        <v>43</v>
      </c>
      <c r="E170" s="30" t="s">
        <v>277</v>
      </c>
    </row>
    <row r="171" spans="1:5" ht="12.75">
      <c r="A171" s="31" t="s">
        <v>45</v>
      </c>
      <c r="E171" s="32" t="s">
        <v>278</v>
      </c>
    </row>
    <row r="172" spans="1:5" ht="153">
      <c r="A172" t="s">
        <v>47</v>
      </c>
      <c r="E172" s="30" t="s">
        <v>279</v>
      </c>
    </row>
    <row r="173" spans="1:18" ht="12.75" customHeight="1">
      <c r="A173" s="5" t="s">
        <v>35</v>
      </c>
      <c s="5"/>
      <c s="36" t="s">
        <v>75</v>
      </c>
      <c s="5"/>
      <c s="21" t="s">
        <v>280</v>
      </c>
      <c s="5"/>
      <c s="5"/>
      <c s="5"/>
      <c s="37">
        <f>0+Q173</f>
      </c>
      <c s="5"/>
      <c r="O173">
        <f>0+R173</f>
      </c>
      <c r="Q173">
        <f>0+I174+I178+I182+I186</f>
      </c>
      <c>
        <f>0+O174+O178+O182+O186</f>
      </c>
    </row>
    <row r="174" spans="1:16" ht="12.75">
      <c r="A174" s="19" t="s">
        <v>37</v>
      </c>
      <c s="23" t="s">
        <v>281</v>
      </c>
      <c s="23" t="s">
        <v>282</v>
      </c>
      <c s="19" t="s">
        <v>39</v>
      </c>
      <c s="24" t="s">
        <v>283</v>
      </c>
      <c s="25" t="s">
        <v>121</v>
      </c>
      <c s="26">
        <v>46</v>
      </c>
      <c s="27">
        <v>0</v>
      </c>
      <c s="28">
        <f>ROUND(ROUND(H174,2)*ROUND(G174,3),2)</f>
      </c>
      <c s="25" t="s">
        <v>42</v>
      </c>
      <c r="O174">
        <f>(I174*21)/100</f>
      </c>
      <c t="s">
        <v>13</v>
      </c>
    </row>
    <row r="175" spans="1:5" ht="12.75">
      <c r="A175" s="29" t="s">
        <v>43</v>
      </c>
      <c r="E175" s="30" t="s">
        <v>39</v>
      </c>
    </row>
    <row r="176" spans="1:5" ht="76.5">
      <c r="A176" s="31" t="s">
        <v>45</v>
      </c>
      <c r="E176" s="32" t="s">
        <v>284</v>
      </c>
    </row>
    <row r="177" spans="1:5" ht="255">
      <c r="A177" t="s">
        <v>47</v>
      </c>
      <c r="E177" s="30" t="s">
        <v>285</v>
      </c>
    </row>
    <row r="178" spans="1:16" ht="12.75">
      <c r="A178" s="19" t="s">
        <v>37</v>
      </c>
      <c s="23" t="s">
        <v>286</v>
      </c>
      <c s="23" t="s">
        <v>287</v>
      </c>
      <c s="19" t="s">
        <v>39</v>
      </c>
      <c s="24" t="s">
        <v>288</v>
      </c>
      <c s="25" t="s">
        <v>66</v>
      </c>
      <c s="26">
        <v>6</v>
      </c>
      <c s="27">
        <v>0</v>
      </c>
      <c s="28">
        <f>ROUND(ROUND(H178,2)*ROUND(G178,3),2)</f>
      </c>
      <c s="25" t="s">
        <v>42</v>
      </c>
      <c r="O178">
        <f>(I178*21)/100</f>
      </c>
      <c t="s">
        <v>13</v>
      </c>
    </row>
    <row r="179" spans="1:5" ht="12.75">
      <c r="A179" s="29" t="s">
        <v>43</v>
      </c>
      <c r="E179" s="30" t="s">
        <v>39</v>
      </c>
    </row>
    <row r="180" spans="1:5" ht="63.75">
      <c r="A180" s="31" t="s">
        <v>45</v>
      </c>
      <c r="E180" s="32" t="s">
        <v>289</v>
      </c>
    </row>
    <row r="181" spans="1:5" ht="76.5">
      <c r="A181" t="s">
        <v>47</v>
      </c>
      <c r="E181" s="30" t="s">
        <v>290</v>
      </c>
    </row>
    <row r="182" spans="1:16" ht="12.75">
      <c r="A182" s="19" t="s">
        <v>37</v>
      </c>
      <c s="23" t="s">
        <v>291</v>
      </c>
      <c s="23" t="s">
        <v>292</v>
      </c>
      <c s="19" t="s">
        <v>39</v>
      </c>
      <c s="24" t="s">
        <v>293</v>
      </c>
      <c s="25" t="s">
        <v>66</v>
      </c>
      <c s="26">
        <v>1</v>
      </c>
      <c s="27">
        <v>0</v>
      </c>
      <c s="28">
        <f>ROUND(ROUND(H182,2)*ROUND(G182,3),2)</f>
      </c>
      <c s="25" t="s">
        <v>42</v>
      </c>
      <c r="O182">
        <f>(I182*21)/100</f>
      </c>
      <c t="s">
        <v>13</v>
      </c>
    </row>
    <row r="183" spans="1:5" ht="12.75">
      <c r="A183" s="29" t="s">
        <v>43</v>
      </c>
      <c r="E183" s="30" t="s">
        <v>39</v>
      </c>
    </row>
    <row r="184" spans="1:5" ht="12.75">
      <c r="A184" s="31" t="s">
        <v>45</v>
      </c>
      <c r="E184" s="32" t="s">
        <v>294</v>
      </c>
    </row>
    <row r="185" spans="1:5" ht="12.75">
      <c r="A185" t="s">
        <v>47</v>
      </c>
      <c r="E185" s="30" t="s">
        <v>295</v>
      </c>
    </row>
    <row r="186" spans="1:16" ht="12.75">
      <c r="A186" s="19" t="s">
        <v>37</v>
      </c>
      <c s="23" t="s">
        <v>296</v>
      </c>
      <c s="23" t="s">
        <v>297</v>
      </c>
      <c s="19" t="s">
        <v>39</v>
      </c>
      <c s="24" t="s">
        <v>298</v>
      </c>
      <c s="25" t="s">
        <v>66</v>
      </c>
      <c s="26">
        <v>1</v>
      </c>
      <c s="27">
        <v>0</v>
      </c>
      <c s="28">
        <f>ROUND(ROUND(H186,2)*ROUND(G186,3),2)</f>
      </c>
      <c s="25" t="s">
        <v>42</v>
      </c>
      <c r="O186">
        <f>(I186*21)/100</f>
      </c>
      <c t="s">
        <v>13</v>
      </c>
    </row>
    <row r="187" spans="1:5" ht="12.75">
      <c r="A187" s="29" t="s">
        <v>43</v>
      </c>
      <c r="E187" s="30" t="s">
        <v>39</v>
      </c>
    </row>
    <row r="188" spans="1:5" ht="12.75">
      <c r="A188" s="31" t="s">
        <v>45</v>
      </c>
      <c r="E188" s="32" t="s">
        <v>46</v>
      </c>
    </row>
    <row r="189" spans="1:5" ht="25.5">
      <c r="A189" t="s">
        <v>47</v>
      </c>
      <c r="E189" s="30" t="s">
        <v>299</v>
      </c>
    </row>
    <row r="190" spans="1:18" ht="12.75" customHeight="1">
      <c r="A190" s="5" t="s">
        <v>35</v>
      </c>
      <c s="5"/>
      <c s="36" t="s">
        <v>30</v>
      </c>
      <c s="5"/>
      <c s="21" t="s">
        <v>300</v>
      </c>
      <c s="5"/>
      <c s="5"/>
      <c s="5"/>
      <c s="37">
        <f>0+Q190</f>
      </c>
      <c s="5"/>
      <c r="O190">
        <f>0+R190</f>
      </c>
      <c r="Q190">
        <f>0+I191+I195+I199+I203+I207+I211+I215+I219+I223+I227+I231+I235+I239+I243+I247+I251+I255+I259+I263+I267+I271+I275+I279+I283+I287+I291+I295+I299+I303+I307+I311+I315+I319+I323+I327+I331+I335</f>
      </c>
      <c>
        <f>0+O191+O195+O199+O203+O207+O211+O215+O219+O223+O227+O231+O235+O239+O243+O247+O251+O255+O259+O263+O267+O271+O275+O279+O283+O287+O291+O295+O299+O303+O307+O311+O315+O319+O323+O327+O331+O335</f>
      </c>
    </row>
    <row r="191" spans="1:16" ht="25.5">
      <c r="A191" s="19" t="s">
        <v>37</v>
      </c>
      <c s="23" t="s">
        <v>301</v>
      </c>
      <c s="23" t="s">
        <v>302</v>
      </c>
      <c s="19" t="s">
        <v>39</v>
      </c>
      <c s="24" t="s">
        <v>303</v>
      </c>
      <c s="25" t="s">
        <v>66</v>
      </c>
      <c s="26">
        <v>1</v>
      </c>
      <c s="27">
        <v>0</v>
      </c>
      <c s="28">
        <f>ROUND(ROUND(H191,2)*ROUND(G191,3),2)</f>
      </c>
      <c s="25" t="s">
        <v>42</v>
      </c>
      <c r="O191">
        <f>(I191*21)/100</f>
      </c>
      <c t="s">
        <v>13</v>
      </c>
    </row>
    <row r="192" spans="1:5" ht="12.75">
      <c r="A192" s="29" t="s">
        <v>43</v>
      </c>
      <c r="E192" s="30" t="s">
        <v>39</v>
      </c>
    </row>
    <row r="193" spans="1:5" ht="25.5">
      <c r="A193" s="31" t="s">
        <v>45</v>
      </c>
      <c r="E193" s="32" t="s">
        <v>304</v>
      </c>
    </row>
    <row r="194" spans="1:5" ht="63.75">
      <c r="A194" t="s">
        <v>47</v>
      </c>
      <c r="E194" s="30" t="s">
        <v>305</v>
      </c>
    </row>
    <row r="195" spans="1:16" ht="25.5">
      <c r="A195" s="19" t="s">
        <v>37</v>
      </c>
      <c s="23" t="s">
        <v>306</v>
      </c>
      <c s="23" t="s">
        <v>307</v>
      </c>
      <c s="19" t="s">
        <v>39</v>
      </c>
      <c s="24" t="s">
        <v>308</v>
      </c>
      <c s="25" t="s">
        <v>66</v>
      </c>
      <c s="26">
        <v>1</v>
      </c>
      <c s="27">
        <v>0</v>
      </c>
      <c s="28">
        <f>ROUND(ROUND(H195,2)*ROUND(G195,3),2)</f>
      </c>
      <c s="25" t="s">
        <v>42</v>
      </c>
      <c r="O195">
        <f>(I195*21)/100</f>
      </c>
      <c t="s">
        <v>13</v>
      </c>
    </row>
    <row r="196" spans="1:5" ht="12.75">
      <c r="A196" s="29" t="s">
        <v>43</v>
      </c>
      <c r="E196" s="30" t="s">
        <v>39</v>
      </c>
    </row>
    <row r="197" spans="1:5" ht="25.5">
      <c r="A197" s="31" t="s">
        <v>45</v>
      </c>
      <c r="E197" s="32" t="s">
        <v>304</v>
      </c>
    </row>
    <row r="198" spans="1:5" ht="25.5">
      <c r="A198" t="s">
        <v>47</v>
      </c>
      <c r="E198" s="30" t="s">
        <v>309</v>
      </c>
    </row>
    <row r="199" spans="1:16" ht="25.5">
      <c r="A199" s="19" t="s">
        <v>37</v>
      </c>
      <c s="23" t="s">
        <v>310</v>
      </c>
      <c s="23" t="s">
        <v>311</v>
      </c>
      <c s="19" t="s">
        <v>39</v>
      </c>
      <c s="24" t="s">
        <v>312</v>
      </c>
      <c s="25" t="s">
        <v>66</v>
      </c>
      <c s="26">
        <v>4</v>
      </c>
      <c s="27">
        <v>0</v>
      </c>
      <c s="28">
        <f>ROUND(ROUND(H199,2)*ROUND(G199,3),2)</f>
      </c>
      <c s="25" t="s">
        <v>42</v>
      </c>
      <c r="O199">
        <f>(I199*21)/100</f>
      </c>
      <c t="s">
        <v>13</v>
      </c>
    </row>
    <row r="200" spans="1:5" ht="12.75">
      <c r="A200" s="29" t="s">
        <v>43</v>
      </c>
      <c r="E200" s="30" t="s">
        <v>39</v>
      </c>
    </row>
    <row r="201" spans="1:5" ht="38.25">
      <c r="A201" s="31" t="s">
        <v>45</v>
      </c>
      <c r="E201" s="32" t="s">
        <v>313</v>
      </c>
    </row>
    <row r="202" spans="1:5" ht="25.5">
      <c r="A202" t="s">
        <v>47</v>
      </c>
      <c r="E202" s="30" t="s">
        <v>314</v>
      </c>
    </row>
    <row r="203" spans="1:16" ht="25.5">
      <c r="A203" s="19" t="s">
        <v>37</v>
      </c>
      <c s="23" t="s">
        <v>315</v>
      </c>
      <c s="23" t="s">
        <v>316</v>
      </c>
      <c s="19" t="s">
        <v>83</v>
      </c>
      <c s="24" t="s">
        <v>317</v>
      </c>
      <c s="25" t="s">
        <v>66</v>
      </c>
      <c s="26">
        <v>9</v>
      </c>
      <c s="27">
        <v>0</v>
      </c>
      <c s="28">
        <f>ROUND(ROUND(H203,2)*ROUND(G203,3),2)</f>
      </c>
      <c s="25" t="s">
        <v>42</v>
      </c>
      <c r="O203">
        <f>(I203*21)/100</f>
      </c>
      <c t="s">
        <v>13</v>
      </c>
    </row>
    <row r="204" spans="1:5" ht="12.75">
      <c r="A204" s="29" t="s">
        <v>43</v>
      </c>
      <c r="E204" s="30" t="s">
        <v>39</v>
      </c>
    </row>
    <row r="205" spans="1:5" ht="51">
      <c r="A205" s="31" t="s">
        <v>45</v>
      </c>
      <c r="E205" s="32" t="s">
        <v>318</v>
      </c>
    </row>
    <row r="206" spans="1:5" ht="63.75">
      <c r="A206" t="s">
        <v>47</v>
      </c>
      <c r="E206" s="30" t="s">
        <v>305</v>
      </c>
    </row>
    <row r="207" spans="1:16" ht="25.5">
      <c r="A207" s="19" t="s">
        <v>37</v>
      </c>
      <c s="23" t="s">
        <v>319</v>
      </c>
      <c s="23" t="s">
        <v>316</v>
      </c>
      <c s="19" t="s">
        <v>89</v>
      </c>
      <c s="24" t="s">
        <v>317</v>
      </c>
      <c s="25" t="s">
        <v>66</v>
      </c>
      <c s="26">
        <v>51</v>
      </c>
      <c s="27">
        <v>0</v>
      </c>
      <c s="28">
        <f>ROUND(ROUND(H207,2)*ROUND(G207,3),2)</f>
      </c>
      <c s="25" t="s">
        <v>42</v>
      </c>
      <c r="O207">
        <f>(I207*21)/100</f>
      </c>
      <c t="s">
        <v>13</v>
      </c>
    </row>
    <row r="208" spans="1:5" ht="12.75">
      <c r="A208" s="29" t="s">
        <v>43</v>
      </c>
      <c r="E208" s="30" t="s">
        <v>39</v>
      </c>
    </row>
    <row r="209" spans="1:5" ht="38.25">
      <c r="A209" s="31" t="s">
        <v>45</v>
      </c>
      <c r="E209" s="32" t="s">
        <v>320</v>
      </c>
    </row>
    <row r="210" spans="1:5" ht="63.75">
      <c r="A210" t="s">
        <v>47</v>
      </c>
      <c r="E210" s="30" t="s">
        <v>305</v>
      </c>
    </row>
    <row r="211" spans="1:16" ht="12.75">
      <c r="A211" s="19" t="s">
        <v>37</v>
      </c>
      <c s="23" t="s">
        <v>321</v>
      </c>
      <c s="23" t="s">
        <v>322</v>
      </c>
      <c s="19" t="s">
        <v>83</v>
      </c>
      <c s="24" t="s">
        <v>323</v>
      </c>
      <c s="25" t="s">
        <v>66</v>
      </c>
      <c s="26">
        <v>9</v>
      </c>
      <c s="27">
        <v>0</v>
      </c>
      <c s="28">
        <f>ROUND(ROUND(H211,2)*ROUND(G211,3),2)</f>
      </c>
      <c s="25" t="s">
        <v>42</v>
      </c>
      <c r="O211">
        <f>(I211*21)/100</f>
      </c>
      <c t="s">
        <v>13</v>
      </c>
    </row>
    <row r="212" spans="1:5" ht="12.75">
      <c r="A212" s="29" t="s">
        <v>43</v>
      </c>
      <c r="E212" s="30" t="s">
        <v>39</v>
      </c>
    </row>
    <row r="213" spans="1:5" ht="38.25">
      <c r="A213" s="31" t="s">
        <v>45</v>
      </c>
      <c r="E213" s="32" t="s">
        <v>324</v>
      </c>
    </row>
    <row r="214" spans="1:5" ht="25.5">
      <c r="A214" t="s">
        <v>47</v>
      </c>
      <c r="E214" s="30" t="s">
        <v>309</v>
      </c>
    </row>
    <row r="215" spans="1:16" ht="12.75">
      <c r="A215" s="19" t="s">
        <v>37</v>
      </c>
      <c s="23" t="s">
        <v>325</v>
      </c>
      <c s="23" t="s">
        <v>322</v>
      </c>
      <c s="19" t="s">
        <v>89</v>
      </c>
      <c s="24" t="s">
        <v>323</v>
      </c>
      <c s="25" t="s">
        <v>66</v>
      </c>
      <c s="26">
        <v>51</v>
      </c>
      <c s="27">
        <v>0</v>
      </c>
      <c s="28">
        <f>ROUND(ROUND(H215,2)*ROUND(G215,3),2)</f>
      </c>
      <c s="25" t="s">
        <v>42</v>
      </c>
      <c r="O215">
        <f>(I215*21)/100</f>
      </c>
      <c t="s">
        <v>13</v>
      </c>
    </row>
    <row r="216" spans="1:5" ht="12.75">
      <c r="A216" s="29" t="s">
        <v>43</v>
      </c>
      <c r="E216" s="30" t="s">
        <v>39</v>
      </c>
    </row>
    <row r="217" spans="1:5" ht="38.25">
      <c r="A217" s="31" t="s">
        <v>45</v>
      </c>
      <c r="E217" s="32" t="s">
        <v>326</v>
      </c>
    </row>
    <row r="218" spans="1:5" ht="25.5">
      <c r="A218" t="s">
        <v>47</v>
      </c>
      <c r="E218" s="30" t="s">
        <v>309</v>
      </c>
    </row>
    <row r="219" spans="1:16" ht="12.75">
      <c r="A219" s="19" t="s">
        <v>37</v>
      </c>
      <c s="23" t="s">
        <v>327</v>
      </c>
      <c s="23" t="s">
        <v>328</v>
      </c>
      <c s="19" t="s">
        <v>83</v>
      </c>
      <c s="24" t="s">
        <v>329</v>
      </c>
      <c s="25" t="s">
        <v>330</v>
      </c>
      <c s="26">
        <v>549</v>
      </c>
      <c s="27">
        <v>0</v>
      </c>
      <c s="28">
        <f>ROUND(ROUND(H219,2)*ROUND(G219,3),2)</f>
      </c>
      <c s="25" t="s">
        <v>42</v>
      </c>
      <c r="O219">
        <f>(I219*21)/100</f>
      </c>
      <c t="s">
        <v>13</v>
      </c>
    </row>
    <row r="220" spans="1:5" ht="12.75">
      <c r="A220" s="29" t="s">
        <v>43</v>
      </c>
      <c r="E220" s="30" t="s">
        <v>39</v>
      </c>
    </row>
    <row r="221" spans="1:5" ht="51">
      <c r="A221" s="31" t="s">
        <v>45</v>
      </c>
      <c r="E221" s="32" t="s">
        <v>331</v>
      </c>
    </row>
    <row r="222" spans="1:5" ht="25.5">
      <c r="A222" t="s">
        <v>47</v>
      </c>
      <c r="E222" s="30" t="s">
        <v>332</v>
      </c>
    </row>
    <row r="223" spans="1:16" ht="12.75">
      <c r="A223" s="19" t="s">
        <v>37</v>
      </c>
      <c s="23" t="s">
        <v>333</v>
      </c>
      <c s="23" t="s">
        <v>328</v>
      </c>
      <c s="19" t="s">
        <v>89</v>
      </c>
      <c s="24" t="s">
        <v>329</v>
      </c>
      <c s="25" t="s">
        <v>330</v>
      </c>
      <c s="26">
        <v>3111</v>
      </c>
      <c s="27">
        <v>0</v>
      </c>
      <c s="28">
        <f>ROUND(ROUND(H223,2)*ROUND(G223,3),2)</f>
      </c>
      <c s="25" t="s">
        <v>42</v>
      </c>
      <c r="O223">
        <f>(I223*21)/100</f>
      </c>
      <c t="s">
        <v>13</v>
      </c>
    </row>
    <row r="224" spans="1:5" ht="12.75">
      <c r="A224" s="29" t="s">
        <v>43</v>
      </c>
      <c r="E224" s="30" t="s">
        <v>39</v>
      </c>
    </row>
    <row r="225" spans="1:5" ht="38.25">
      <c r="A225" s="31" t="s">
        <v>45</v>
      </c>
      <c r="E225" s="32" t="s">
        <v>334</v>
      </c>
    </row>
    <row r="226" spans="1:5" ht="25.5">
      <c r="A226" t="s">
        <v>47</v>
      </c>
      <c r="E226" s="30" t="s">
        <v>332</v>
      </c>
    </row>
    <row r="227" spans="1:16" ht="25.5">
      <c r="A227" s="19" t="s">
        <v>37</v>
      </c>
      <c s="23" t="s">
        <v>335</v>
      </c>
      <c s="23" t="s">
        <v>336</v>
      </c>
      <c s="19" t="s">
        <v>83</v>
      </c>
      <c s="24" t="s">
        <v>337</v>
      </c>
      <c s="25" t="s">
        <v>66</v>
      </c>
      <c s="26">
        <v>2</v>
      </c>
      <c s="27">
        <v>0</v>
      </c>
      <c s="28">
        <f>ROUND(ROUND(H227,2)*ROUND(G227,3),2)</f>
      </c>
      <c s="25" t="s">
        <v>42</v>
      </c>
      <c r="O227">
        <f>(I227*21)/100</f>
      </c>
      <c t="s">
        <v>13</v>
      </c>
    </row>
    <row r="228" spans="1:5" ht="12.75">
      <c r="A228" s="29" t="s">
        <v>43</v>
      </c>
      <c r="E228" s="30" t="s">
        <v>39</v>
      </c>
    </row>
    <row r="229" spans="1:5" ht="25.5">
      <c r="A229" s="31" t="s">
        <v>45</v>
      </c>
      <c r="E229" s="32" t="s">
        <v>338</v>
      </c>
    </row>
    <row r="230" spans="1:5" ht="63.75">
      <c r="A230" t="s">
        <v>47</v>
      </c>
      <c r="E230" s="30" t="s">
        <v>305</v>
      </c>
    </row>
    <row r="231" spans="1:16" ht="25.5">
      <c r="A231" s="19" t="s">
        <v>37</v>
      </c>
      <c s="23" t="s">
        <v>339</v>
      </c>
      <c s="23" t="s">
        <v>336</v>
      </c>
      <c s="19" t="s">
        <v>89</v>
      </c>
      <c s="24" t="s">
        <v>337</v>
      </c>
      <c s="25" t="s">
        <v>66</v>
      </c>
      <c s="26">
        <v>12</v>
      </c>
      <c s="27">
        <v>0</v>
      </c>
      <c s="28">
        <f>ROUND(ROUND(H231,2)*ROUND(G231,3),2)</f>
      </c>
      <c s="25" t="s">
        <v>42</v>
      </c>
      <c r="O231">
        <f>(I231*21)/100</f>
      </c>
      <c t="s">
        <v>13</v>
      </c>
    </row>
    <row r="232" spans="1:5" ht="12.75">
      <c r="A232" s="29" t="s">
        <v>43</v>
      </c>
      <c r="E232" s="30" t="s">
        <v>39</v>
      </c>
    </row>
    <row r="233" spans="1:5" ht="38.25">
      <c r="A233" s="31" t="s">
        <v>45</v>
      </c>
      <c r="E233" s="32" t="s">
        <v>340</v>
      </c>
    </row>
    <row r="234" spans="1:5" ht="63.75">
      <c r="A234" t="s">
        <v>47</v>
      </c>
      <c r="E234" s="30" t="s">
        <v>305</v>
      </c>
    </row>
    <row r="235" spans="1:16" ht="12.75">
      <c r="A235" s="19" t="s">
        <v>37</v>
      </c>
      <c s="23" t="s">
        <v>341</v>
      </c>
      <c s="23" t="s">
        <v>342</v>
      </c>
      <c s="19" t="s">
        <v>83</v>
      </c>
      <c s="24" t="s">
        <v>343</v>
      </c>
      <c s="25" t="s">
        <v>66</v>
      </c>
      <c s="26">
        <v>2</v>
      </c>
      <c s="27">
        <v>0</v>
      </c>
      <c s="28">
        <f>ROUND(ROUND(H235,2)*ROUND(G235,3),2)</f>
      </c>
      <c s="25" t="s">
        <v>42</v>
      </c>
      <c r="O235">
        <f>(I235*21)/100</f>
      </c>
      <c t="s">
        <v>13</v>
      </c>
    </row>
    <row r="236" spans="1:5" ht="12.75">
      <c r="A236" s="29" t="s">
        <v>43</v>
      </c>
      <c r="E236" s="30" t="s">
        <v>39</v>
      </c>
    </row>
    <row r="237" spans="1:5" ht="25.5">
      <c r="A237" s="31" t="s">
        <v>45</v>
      </c>
      <c r="E237" s="32" t="s">
        <v>344</v>
      </c>
    </row>
    <row r="238" spans="1:5" ht="25.5">
      <c r="A238" t="s">
        <v>47</v>
      </c>
      <c r="E238" s="30" t="s">
        <v>309</v>
      </c>
    </row>
    <row r="239" spans="1:16" ht="12.75">
      <c r="A239" s="19" t="s">
        <v>37</v>
      </c>
      <c s="23" t="s">
        <v>345</v>
      </c>
      <c s="23" t="s">
        <v>342</v>
      </c>
      <c s="19" t="s">
        <v>89</v>
      </c>
      <c s="24" t="s">
        <v>343</v>
      </c>
      <c s="25" t="s">
        <v>66</v>
      </c>
      <c s="26">
        <v>12</v>
      </c>
      <c s="27">
        <v>0</v>
      </c>
      <c s="28">
        <f>ROUND(ROUND(H239,2)*ROUND(G239,3),2)</f>
      </c>
      <c s="25" t="s">
        <v>42</v>
      </c>
      <c r="O239">
        <f>(I239*21)/100</f>
      </c>
      <c t="s">
        <v>13</v>
      </c>
    </row>
    <row r="240" spans="1:5" ht="12.75">
      <c r="A240" s="29" t="s">
        <v>43</v>
      </c>
      <c r="E240" s="30" t="s">
        <v>39</v>
      </c>
    </row>
    <row r="241" spans="1:5" ht="38.25">
      <c r="A241" s="31" t="s">
        <v>45</v>
      </c>
      <c r="E241" s="32" t="s">
        <v>346</v>
      </c>
    </row>
    <row r="242" spans="1:5" ht="25.5">
      <c r="A242" t="s">
        <v>47</v>
      </c>
      <c r="E242" s="30" t="s">
        <v>309</v>
      </c>
    </row>
    <row r="243" spans="1:16" ht="12.75">
      <c r="A243" s="19" t="s">
        <v>37</v>
      </c>
      <c s="23" t="s">
        <v>347</v>
      </c>
      <c s="23" t="s">
        <v>348</v>
      </c>
      <c s="19" t="s">
        <v>83</v>
      </c>
      <c s="24" t="s">
        <v>349</v>
      </c>
      <c s="25" t="s">
        <v>330</v>
      </c>
      <c s="26">
        <v>122</v>
      </c>
      <c s="27">
        <v>0</v>
      </c>
      <c s="28">
        <f>ROUND(ROUND(H243,2)*ROUND(G243,3),2)</f>
      </c>
      <c s="25" t="s">
        <v>42</v>
      </c>
      <c r="O243">
        <f>(I243*21)/100</f>
      </c>
      <c t="s">
        <v>13</v>
      </c>
    </row>
    <row r="244" spans="1:5" ht="12.75">
      <c r="A244" s="29" t="s">
        <v>43</v>
      </c>
      <c r="E244" s="30" t="s">
        <v>39</v>
      </c>
    </row>
    <row r="245" spans="1:5" ht="25.5">
      <c r="A245" s="31" t="s">
        <v>45</v>
      </c>
      <c r="E245" s="32" t="s">
        <v>350</v>
      </c>
    </row>
    <row r="246" spans="1:5" ht="25.5">
      <c r="A246" t="s">
        <v>47</v>
      </c>
      <c r="E246" s="30" t="s">
        <v>332</v>
      </c>
    </row>
    <row r="247" spans="1:16" ht="12.75">
      <c r="A247" s="19" t="s">
        <v>37</v>
      </c>
      <c s="23" t="s">
        <v>351</v>
      </c>
      <c s="23" t="s">
        <v>348</v>
      </c>
      <c s="19" t="s">
        <v>89</v>
      </c>
      <c s="24" t="s">
        <v>349</v>
      </c>
      <c s="25" t="s">
        <v>330</v>
      </c>
      <c s="26">
        <v>732</v>
      </c>
      <c s="27">
        <v>0</v>
      </c>
      <c s="28">
        <f>ROUND(ROUND(H247,2)*ROUND(G247,3),2)</f>
      </c>
      <c s="25" t="s">
        <v>42</v>
      </c>
      <c r="O247">
        <f>(I247*21)/100</f>
      </c>
      <c t="s">
        <v>13</v>
      </c>
    </row>
    <row r="248" spans="1:5" ht="12.75">
      <c r="A248" s="29" t="s">
        <v>43</v>
      </c>
      <c r="E248" s="30" t="s">
        <v>39</v>
      </c>
    </row>
    <row r="249" spans="1:5" ht="38.25">
      <c r="A249" s="31" t="s">
        <v>45</v>
      </c>
      <c r="E249" s="32" t="s">
        <v>352</v>
      </c>
    </row>
    <row r="250" spans="1:5" ht="25.5">
      <c r="A250" t="s">
        <v>47</v>
      </c>
      <c r="E250" s="30" t="s">
        <v>332</v>
      </c>
    </row>
    <row r="251" spans="1:16" ht="25.5">
      <c r="A251" s="19" t="s">
        <v>37</v>
      </c>
      <c s="23" t="s">
        <v>353</v>
      </c>
      <c s="23" t="s">
        <v>354</v>
      </c>
      <c s="19" t="s">
        <v>39</v>
      </c>
      <c s="24" t="s">
        <v>355</v>
      </c>
      <c s="25" t="s">
        <v>66</v>
      </c>
      <c s="26">
        <v>4</v>
      </c>
      <c s="27">
        <v>0</v>
      </c>
      <c s="28">
        <f>ROUND(ROUND(H251,2)*ROUND(G251,3),2)</f>
      </c>
      <c s="25" t="s">
        <v>42</v>
      </c>
      <c r="O251">
        <f>(I251*21)/100</f>
      </c>
      <c t="s">
        <v>13</v>
      </c>
    </row>
    <row r="252" spans="1:5" ht="12.75">
      <c r="A252" s="29" t="s">
        <v>43</v>
      </c>
      <c r="E252" s="30" t="s">
        <v>39</v>
      </c>
    </row>
    <row r="253" spans="1:5" ht="25.5">
      <c r="A253" s="31" t="s">
        <v>45</v>
      </c>
      <c r="E253" s="32" t="s">
        <v>356</v>
      </c>
    </row>
    <row r="254" spans="1:5" ht="25.5">
      <c r="A254" t="s">
        <v>47</v>
      </c>
      <c r="E254" s="30" t="s">
        <v>357</v>
      </c>
    </row>
    <row r="255" spans="1:16" ht="12.75">
      <c r="A255" s="19" t="s">
        <v>37</v>
      </c>
      <c s="23" t="s">
        <v>358</v>
      </c>
      <c s="23" t="s">
        <v>359</v>
      </c>
      <c s="19" t="s">
        <v>39</v>
      </c>
      <c s="24" t="s">
        <v>360</v>
      </c>
      <c s="25" t="s">
        <v>66</v>
      </c>
      <c s="26">
        <v>1</v>
      </c>
      <c s="27">
        <v>0</v>
      </c>
      <c s="28">
        <f>ROUND(ROUND(H255,2)*ROUND(G255,3),2)</f>
      </c>
      <c s="25" t="s">
        <v>42</v>
      </c>
      <c r="O255">
        <f>(I255*21)/100</f>
      </c>
      <c t="s">
        <v>13</v>
      </c>
    </row>
    <row r="256" spans="1:5" ht="12.75">
      <c r="A256" s="29" t="s">
        <v>43</v>
      </c>
      <c r="E256" s="30" t="s">
        <v>39</v>
      </c>
    </row>
    <row r="257" spans="1:5" ht="25.5">
      <c r="A257" s="31" t="s">
        <v>45</v>
      </c>
      <c r="E257" s="32" t="s">
        <v>304</v>
      </c>
    </row>
    <row r="258" spans="1:5" ht="63.75">
      <c r="A258" t="s">
        <v>47</v>
      </c>
      <c r="E258" s="30" t="s">
        <v>361</v>
      </c>
    </row>
    <row r="259" spans="1:16" ht="12.75">
      <c r="A259" s="19" t="s">
        <v>37</v>
      </c>
      <c s="23" t="s">
        <v>362</v>
      </c>
      <c s="23" t="s">
        <v>363</v>
      </c>
      <c s="19" t="s">
        <v>39</v>
      </c>
      <c s="24" t="s">
        <v>364</v>
      </c>
      <c s="25" t="s">
        <v>66</v>
      </c>
      <c s="26">
        <v>1</v>
      </c>
      <c s="27">
        <v>0</v>
      </c>
      <c s="28">
        <f>ROUND(ROUND(H259,2)*ROUND(G259,3),2)</f>
      </c>
      <c s="25" t="s">
        <v>42</v>
      </c>
      <c r="O259">
        <f>(I259*21)/100</f>
      </c>
      <c t="s">
        <v>13</v>
      </c>
    </row>
    <row r="260" spans="1:5" ht="12.75">
      <c r="A260" s="29" t="s">
        <v>43</v>
      </c>
      <c r="E260" s="30" t="s">
        <v>39</v>
      </c>
    </row>
    <row r="261" spans="1:5" ht="25.5">
      <c r="A261" s="31" t="s">
        <v>45</v>
      </c>
      <c r="E261" s="32" t="s">
        <v>304</v>
      </c>
    </row>
    <row r="262" spans="1:5" ht="25.5">
      <c r="A262" t="s">
        <v>47</v>
      </c>
      <c r="E262" s="30" t="s">
        <v>309</v>
      </c>
    </row>
    <row r="263" spans="1:16" ht="25.5">
      <c r="A263" s="19" t="s">
        <v>37</v>
      </c>
      <c s="23" t="s">
        <v>365</v>
      </c>
      <c s="23" t="s">
        <v>366</v>
      </c>
      <c s="19" t="s">
        <v>39</v>
      </c>
      <c s="24" t="s">
        <v>367</v>
      </c>
      <c s="25" t="s">
        <v>171</v>
      </c>
      <c s="26">
        <v>29.5</v>
      </c>
      <c s="27">
        <v>0</v>
      </c>
      <c s="28">
        <f>ROUND(ROUND(H263,2)*ROUND(G263,3),2)</f>
      </c>
      <c s="25" t="s">
        <v>42</v>
      </c>
      <c r="O263">
        <f>(I263*21)/100</f>
      </c>
      <c t="s">
        <v>13</v>
      </c>
    </row>
    <row r="264" spans="1:5" ht="12.75">
      <c r="A264" s="29" t="s">
        <v>43</v>
      </c>
      <c r="E264" s="30" t="s">
        <v>39</v>
      </c>
    </row>
    <row r="265" spans="1:5" ht="89.25">
      <c r="A265" s="31" t="s">
        <v>45</v>
      </c>
      <c r="E265" s="32" t="s">
        <v>368</v>
      </c>
    </row>
    <row r="266" spans="1:5" ht="38.25">
      <c r="A266" t="s">
        <v>47</v>
      </c>
      <c r="E266" s="30" t="s">
        <v>369</v>
      </c>
    </row>
    <row r="267" spans="1:16" ht="25.5">
      <c r="A267" s="19" t="s">
        <v>37</v>
      </c>
      <c s="23" t="s">
        <v>370</v>
      </c>
      <c s="23" t="s">
        <v>371</v>
      </c>
      <c s="19" t="s">
        <v>39</v>
      </c>
      <c s="24" t="s">
        <v>372</v>
      </c>
      <c s="25" t="s">
        <v>171</v>
      </c>
      <c s="26">
        <v>29.5</v>
      </c>
      <c s="27">
        <v>0</v>
      </c>
      <c s="28">
        <f>ROUND(ROUND(H267,2)*ROUND(G267,3),2)</f>
      </c>
      <c s="25" t="s">
        <v>42</v>
      </c>
      <c r="O267">
        <f>(I267*21)/100</f>
      </c>
      <c t="s">
        <v>13</v>
      </c>
    </row>
    <row r="268" spans="1:5" ht="12.75">
      <c r="A268" s="29" t="s">
        <v>43</v>
      </c>
      <c r="E268" s="30" t="s">
        <v>39</v>
      </c>
    </row>
    <row r="269" spans="1:5" ht="89.25">
      <c r="A269" s="31" t="s">
        <v>45</v>
      </c>
      <c r="E269" s="32" t="s">
        <v>368</v>
      </c>
    </row>
    <row r="270" spans="1:5" ht="38.25">
      <c r="A270" t="s">
        <v>47</v>
      </c>
      <c r="E270" s="30" t="s">
        <v>369</v>
      </c>
    </row>
    <row r="271" spans="1:16" ht="12.75">
      <c r="A271" s="19" t="s">
        <v>37</v>
      </c>
      <c s="23" t="s">
        <v>373</v>
      </c>
      <c s="23" t="s">
        <v>374</v>
      </c>
      <c s="19" t="s">
        <v>39</v>
      </c>
      <c s="24" t="s">
        <v>375</v>
      </c>
      <c s="25" t="s">
        <v>66</v>
      </c>
      <c s="26">
        <v>12</v>
      </c>
      <c s="27">
        <v>0</v>
      </c>
      <c s="28">
        <f>ROUND(ROUND(H271,2)*ROUND(G271,3),2)</f>
      </c>
      <c s="25" t="s">
        <v>42</v>
      </c>
      <c r="O271">
        <f>(I271*21)/100</f>
      </c>
      <c t="s">
        <v>13</v>
      </c>
    </row>
    <row r="272" spans="1:5" ht="12.75">
      <c r="A272" s="29" t="s">
        <v>43</v>
      </c>
      <c r="E272" s="30" t="s">
        <v>39</v>
      </c>
    </row>
    <row r="273" spans="1:5" ht="25.5">
      <c r="A273" s="31" t="s">
        <v>45</v>
      </c>
      <c r="E273" s="32" t="s">
        <v>376</v>
      </c>
    </row>
    <row r="274" spans="1:5" ht="38.25">
      <c r="A274" t="s">
        <v>47</v>
      </c>
      <c r="E274" s="30" t="s">
        <v>377</v>
      </c>
    </row>
    <row r="275" spans="1:16" ht="12.75">
      <c r="A275" s="19" t="s">
        <v>37</v>
      </c>
      <c s="23" t="s">
        <v>378</v>
      </c>
      <c s="23" t="s">
        <v>379</v>
      </c>
      <c s="19" t="s">
        <v>83</v>
      </c>
      <c s="24" t="s">
        <v>380</v>
      </c>
      <c s="25" t="s">
        <v>66</v>
      </c>
      <c s="26">
        <v>1</v>
      </c>
      <c s="27">
        <v>0</v>
      </c>
      <c s="28">
        <f>ROUND(ROUND(H275,2)*ROUND(G275,3),2)</f>
      </c>
      <c s="25" t="s">
        <v>42</v>
      </c>
      <c r="O275">
        <f>(I275*21)/100</f>
      </c>
      <c t="s">
        <v>13</v>
      </c>
    </row>
    <row r="276" spans="1:5" ht="12.75">
      <c r="A276" s="29" t="s">
        <v>43</v>
      </c>
      <c r="E276" s="30" t="s">
        <v>39</v>
      </c>
    </row>
    <row r="277" spans="1:5" ht="38.25">
      <c r="A277" s="31" t="s">
        <v>45</v>
      </c>
      <c r="E277" s="32" t="s">
        <v>381</v>
      </c>
    </row>
    <row r="278" spans="1:5" ht="63.75">
      <c r="A278" t="s">
        <v>47</v>
      </c>
      <c r="E278" s="30" t="s">
        <v>382</v>
      </c>
    </row>
    <row r="279" spans="1:16" ht="12.75">
      <c r="A279" s="19" t="s">
        <v>37</v>
      </c>
      <c s="23" t="s">
        <v>383</v>
      </c>
      <c s="23" t="s">
        <v>384</v>
      </c>
      <c s="19" t="s">
        <v>83</v>
      </c>
      <c s="24" t="s">
        <v>385</v>
      </c>
      <c s="25" t="s">
        <v>66</v>
      </c>
      <c s="26">
        <v>1</v>
      </c>
      <c s="27">
        <v>0</v>
      </c>
      <c s="28">
        <f>ROUND(ROUND(H279,2)*ROUND(G279,3),2)</f>
      </c>
      <c s="25" t="s">
        <v>42</v>
      </c>
      <c r="O279">
        <f>(I279*21)/100</f>
      </c>
      <c t="s">
        <v>13</v>
      </c>
    </row>
    <row r="280" spans="1:5" ht="12.75">
      <c r="A280" s="29" t="s">
        <v>43</v>
      </c>
      <c r="E280" s="30" t="s">
        <v>39</v>
      </c>
    </row>
    <row r="281" spans="1:5" ht="51">
      <c r="A281" s="31" t="s">
        <v>45</v>
      </c>
      <c r="E281" s="32" t="s">
        <v>386</v>
      </c>
    </row>
    <row r="282" spans="1:5" ht="25.5">
      <c r="A282" t="s">
        <v>47</v>
      </c>
      <c r="E282" s="30" t="s">
        <v>387</v>
      </c>
    </row>
    <row r="283" spans="1:16" ht="12.75">
      <c r="A283" s="19" t="s">
        <v>37</v>
      </c>
      <c s="23" t="s">
        <v>388</v>
      </c>
      <c s="23" t="s">
        <v>389</v>
      </c>
      <c s="19" t="s">
        <v>83</v>
      </c>
      <c s="24" t="s">
        <v>390</v>
      </c>
      <c s="25" t="s">
        <v>330</v>
      </c>
      <c s="26">
        <v>61</v>
      </c>
      <c s="27">
        <v>0</v>
      </c>
      <c s="28">
        <f>ROUND(ROUND(H283,2)*ROUND(G283,3),2)</f>
      </c>
      <c s="25" t="s">
        <v>42</v>
      </c>
      <c r="O283">
        <f>(I283*21)/100</f>
      </c>
      <c t="s">
        <v>13</v>
      </c>
    </row>
    <row r="284" spans="1:5" ht="12.75">
      <c r="A284" s="29" t="s">
        <v>43</v>
      </c>
      <c r="E284" s="30" t="s">
        <v>39</v>
      </c>
    </row>
    <row r="285" spans="1:5" ht="38.25">
      <c r="A285" s="31" t="s">
        <v>45</v>
      </c>
      <c r="E285" s="32" t="s">
        <v>391</v>
      </c>
    </row>
    <row r="286" spans="1:5" ht="25.5">
      <c r="A286" t="s">
        <v>47</v>
      </c>
      <c r="E286" s="30" t="s">
        <v>392</v>
      </c>
    </row>
    <row r="287" spans="1:16" ht="12.75">
      <c r="A287" s="19" t="s">
        <v>37</v>
      </c>
      <c s="23" t="s">
        <v>393</v>
      </c>
      <c s="23" t="s">
        <v>394</v>
      </c>
      <c s="19" t="s">
        <v>39</v>
      </c>
      <c s="24" t="s">
        <v>395</v>
      </c>
      <c s="25" t="s">
        <v>66</v>
      </c>
      <c s="26">
        <v>15</v>
      </c>
      <c s="27">
        <v>0</v>
      </c>
      <c s="28">
        <f>ROUND(ROUND(H287,2)*ROUND(G287,3),2)</f>
      </c>
      <c s="25" t="s">
        <v>42</v>
      </c>
      <c r="O287">
        <f>(I287*21)/100</f>
      </c>
      <c t="s">
        <v>13</v>
      </c>
    </row>
    <row r="288" spans="1:5" ht="12.75">
      <c r="A288" s="29" t="s">
        <v>43</v>
      </c>
      <c r="E288" s="30" t="s">
        <v>39</v>
      </c>
    </row>
    <row r="289" spans="1:5" ht="38.25">
      <c r="A289" s="31" t="s">
        <v>45</v>
      </c>
      <c r="E289" s="32" t="s">
        <v>396</v>
      </c>
    </row>
    <row r="290" spans="1:5" ht="63.75">
      <c r="A290" t="s">
        <v>47</v>
      </c>
      <c r="E290" s="30" t="s">
        <v>382</v>
      </c>
    </row>
    <row r="291" spans="1:16" ht="12.75">
      <c r="A291" s="19" t="s">
        <v>37</v>
      </c>
      <c s="23" t="s">
        <v>397</v>
      </c>
      <c s="23" t="s">
        <v>398</v>
      </c>
      <c s="19" t="s">
        <v>83</v>
      </c>
      <c s="24" t="s">
        <v>399</v>
      </c>
      <c s="25" t="s">
        <v>66</v>
      </c>
      <c s="26">
        <v>15</v>
      </c>
      <c s="27">
        <v>0</v>
      </c>
      <c s="28">
        <f>ROUND(ROUND(H291,2)*ROUND(G291,3),2)</f>
      </c>
      <c s="25" t="s">
        <v>42</v>
      </c>
      <c r="O291">
        <f>(I291*21)/100</f>
      </c>
      <c t="s">
        <v>13</v>
      </c>
    </row>
    <row r="292" spans="1:5" ht="12.75">
      <c r="A292" s="29" t="s">
        <v>43</v>
      </c>
      <c r="E292" s="30" t="s">
        <v>39</v>
      </c>
    </row>
    <row r="293" spans="1:5" ht="38.25">
      <c r="A293" s="31" t="s">
        <v>45</v>
      </c>
      <c r="E293" s="32" t="s">
        <v>400</v>
      </c>
    </row>
    <row r="294" spans="1:5" ht="25.5">
      <c r="A294" t="s">
        <v>47</v>
      </c>
      <c r="E294" s="30" t="s">
        <v>387</v>
      </c>
    </row>
    <row r="295" spans="1:16" ht="12.75">
      <c r="A295" s="19" t="s">
        <v>37</v>
      </c>
      <c s="23" t="s">
        <v>401</v>
      </c>
      <c s="23" t="s">
        <v>402</v>
      </c>
      <c s="19" t="s">
        <v>83</v>
      </c>
      <c s="24" t="s">
        <v>403</v>
      </c>
      <c s="25" t="s">
        <v>330</v>
      </c>
      <c s="26">
        <v>915</v>
      </c>
      <c s="27">
        <v>0</v>
      </c>
      <c s="28">
        <f>ROUND(ROUND(H295,2)*ROUND(G295,3),2)</f>
      </c>
      <c s="25" t="s">
        <v>42</v>
      </c>
      <c r="O295">
        <f>(I295*21)/100</f>
      </c>
      <c t="s">
        <v>13</v>
      </c>
    </row>
    <row r="296" spans="1:5" ht="12.75">
      <c r="A296" s="29" t="s">
        <v>43</v>
      </c>
      <c r="E296" s="30" t="s">
        <v>39</v>
      </c>
    </row>
    <row r="297" spans="1:5" ht="38.25">
      <c r="A297" s="31" t="s">
        <v>45</v>
      </c>
      <c r="E297" s="32" t="s">
        <v>404</v>
      </c>
    </row>
    <row r="298" spans="1:5" ht="25.5">
      <c r="A298" t="s">
        <v>47</v>
      </c>
      <c r="E298" s="30" t="s">
        <v>392</v>
      </c>
    </row>
    <row r="299" spans="1:16" ht="25.5">
      <c r="A299" s="19" t="s">
        <v>37</v>
      </c>
      <c s="23" t="s">
        <v>405</v>
      </c>
      <c s="23" t="s">
        <v>406</v>
      </c>
      <c s="19" t="s">
        <v>83</v>
      </c>
      <c s="24" t="s">
        <v>407</v>
      </c>
      <c s="25" t="s">
        <v>66</v>
      </c>
      <c s="26">
        <v>30</v>
      </c>
      <c s="27">
        <v>0</v>
      </c>
      <c s="28">
        <f>ROUND(ROUND(H299,2)*ROUND(G299,3),2)</f>
      </c>
      <c s="25" t="s">
        <v>42</v>
      </c>
      <c r="O299">
        <f>(I299*21)/100</f>
      </c>
      <c t="s">
        <v>13</v>
      </c>
    </row>
    <row r="300" spans="1:5" ht="12.75">
      <c r="A300" s="29" t="s">
        <v>43</v>
      </c>
      <c r="E300" s="30" t="s">
        <v>39</v>
      </c>
    </row>
    <row r="301" spans="1:5" ht="38.25">
      <c r="A301" s="31" t="s">
        <v>45</v>
      </c>
      <c r="E301" s="32" t="s">
        <v>408</v>
      </c>
    </row>
    <row r="302" spans="1:5" ht="63.75">
      <c r="A302" t="s">
        <v>47</v>
      </c>
      <c r="E302" s="30" t="s">
        <v>382</v>
      </c>
    </row>
    <row r="303" spans="1:16" ht="25.5">
      <c r="A303" s="19" t="s">
        <v>37</v>
      </c>
      <c s="23" t="s">
        <v>409</v>
      </c>
      <c s="23" t="s">
        <v>406</v>
      </c>
      <c s="19" t="s">
        <v>89</v>
      </c>
      <c s="24" t="s">
        <v>407</v>
      </c>
      <c s="25" t="s">
        <v>66</v>
      </c>
      <c s="26">
        <v>99</v>
      </c>
      <c s="27">
        <v>0</v>
      </c>
      <c s="28">
        <f>ROUND(ROUND(H303,2)*ROUND(G303,3),2)</f>
      </c>
      <c s="25" t="s">
        <v>42</v>
      </c>
      <c r="O303">
        <f>(I303*21)/100</f>
      </c>
      <c t="s">
        <v>13</v>
      </c>
    </row>
    <row r="304" spans="1:5" ht="12.75">
      <c r="A304" s="29" t="s">
        <v>43</v>
      </c>
      <c r="E304" s="30" t="s">
        <v>39</v>
      </c>
    </row>
    <row r="305" spans="1:5" ht="38.25">
      <c r="A305" s="31" t="s">
        <v>45</v>
      </c>
      <c r="E305" s="32" t="s">
        <v>410</v>
      </c>
    </row>
    <row r="306" spans="1:5" ht="63.75">
      <c r="A306" t="s">
        <v>47</v>
      </c>
      <c r="E306" s="30" t="s">
        <v>382</v>
      </c>
    </row>
    <row r="307" spans="1:16" ht="12.75">
      <c r="A307" s="19" t="s">
        <v>37</v>
      </c>
      <c s="23" t="s">
        <v>411</v>
      </c>
      <c s="23" t="s">
        <v>412</v>
      </c>
      <c s="19" t="s">
        <v>83</v>
      </c>
      <c s="24" t="s">
        <v>413</v>
      </c>
      <c s="25" t="s">
        <v>66</v>
      </c>
      <c s="26">
        <v>30</v>
      </c>
      <c s="27">
        <v>0</v>
      </c>
      <c s="28">
        <f>ROUND(ROUND(H307,2)*ROUND(G307,3),2)</f>
      </c>
      <c s="25" t="s">
        <v>42</v>
      </c>
      <c r="O307">
        <f>(I307*21)/100</f>
      </c>
      <c t="s">
        <v>13</v>
      </c>
    </row>
    <row r="308" spans="1:5" ht="12.75">
      <c r="A308" s="29" t="s">
        <v>43</v>
      </c>
      <c r="E308" s="30" t="s">
        <v>39</v>
      </c>
    </row>
    <row r="309" spans="1:5" ht="38.25">
      <c r="A309" s="31" t="s">
        <v>45</v>
      </c>
      <c r="E309" s="32" t="s">
        <v>414</v>
      </c>
    </row>
    <row r="310" spans="1:5" ht="25.5">
      <c r="A310" t="s">
        <v>47</v>
      </c>
      <c r="E310" s="30" t="s">
        <v>387</v>
      </c>
    </row>
    <row r="311" spans="1:16" ht="12.75">
      <c r="A311" s="19" t="s">
        <v>37</v>
      </c>
      <c s="23" t="s">
        <v>415</v>
      </c>
      <c s="23" t="s">
        <v>412</v>
      </c>
      <c s="19" t="s">
        <v>89</v>
      </c>
      <c s="24" t="s">
        <v>413</v>
      </c>
      <c s="25" t="s">
        <v>66</v>
      </c>
      <c s="26">
        <v>99</v>
      </c>
      <c s="27">
        <v>0</v>
      </c>
      <c s="28">
        <f>ROUND(ROUND(H311,2)*ROUND(G311,3),2)</f>
      </c>
      <c s="25" t="s">
        <v>42</v>
      </c>
      <c r="O311">
        <f>(I311*21)/100</f>
      </c>
      <c t="s">
        <v>13</v>
      </c>
    </row>
    <row r="312" spans="1:5" ht="12.75">
      <c r="A312" s="29" t="s">
        <v>43</v>
      </c>
      <c r="E312" s="30" t="s">
        <v>39</v>
      </c>
    </row>
    <row r="313" spans="1:5" ht="38.25">
      <c r="A313" s="31" t="s">
        <v>45</v>
      </c>
      <c r="E313" s="32" t="s">
        <v>416</v>
      </c>
    </row>
    <row r="314" spans="1:5" ht="25.5">
      <c r="A314" t="s">
        <v>47</v>
      </c>
      <c r="E314" s="30" t="s">
        <v>387</v>
      </c>
    </row>
    <row r="315" spans="1:16" ht="12.75">
      <c r="A315" s="19" t="s">
        <v>37</v>
      </c>
      <c s="23" t="s">
        <v>417</v>
      </c>
      <c s="23" t="s">
        <v>418</v>
      </c>
      <c s="19" t="s">
        <v>419</v>
      </c>
      <c s="24" t="s">
        <v>420</v>
      </c>
      <c s="25" t="s">
        <v>330</v>
      </c>
      <c s="26">
        <v>1830</v>
      </c>
      <c s="27">
        <v>0</v>
      </c>
      <c s="28">
        <f>ROUND(ROUND(H315,2)*ROUND(G315,3),2)</f>
      </c>
      <c s="25" t="s">
        <v>42</v>
      </c>
      <c r="O315">
        <f>(I315*21)/100</f>
      </c>
      <c t="s">
        <v>13</v>
      </c>
    </row>
    <row r="316" spans="1:5" ht="12.75">
      <c r="A316" s="29" t="s">
        <v>43</v>
      </c>
      <c r="E316" s="30" t="s">
        <v>39</v>
      </c>
    </row>
    <row r="317" spans="1:5" ht="38.25">
      <c r="A317" s="31" t="s">
        <v>45</v>
      </c>
      <c r="E317" s="32" t="s">
        <v>421</v>
      </c>
    </row>
    <row r="318" spans="1:5" ht="25.5">
      <c r="A318" t="s">
        <v>47</v>
      </c>
      <c r="E318" s="30" t="s">
        <v>392</v>
      </c>
    </row>
    <row r="319" spans="1:16" ht="12.75">
      <c r="A319" s="19" t="s">
        <v>37</v>
      </c>
      <c s="23" t="s">
        <v>422</v>
      </c>
      <c s="23" t="s">
        <v>418</v>
      </c>
      <c s="19" t="s">
        <v>423</v>
      </c>
      <c s="24" t="s">
        <v>420</v>
      </c>
      <c s="25" t="s">
        <v>330</v>
      </c>
      <c s="26">
        <v>6039</v>
      </c>
      <c s="27">
        <v>0</v>
      </c>
      <c s="28">
        <f>ROUND(ROUND(H319,2)*ROUND(G319,3),2)</f>
      </c>
      <c s="25" t="s">
        <v>42</v>
      </c>
      <c r="O319">
        <f>(I319*21)/100</f>
      </c>
      <c t="s">
        <v>13</v>
      </c>
    </row>
    <row r="320" spans="1:5" ht="12.75">
      <c r="A320" s="29" t="s">
        <v>43</v>
      </c>
      <c r="E320" s="30" t="s">
        <v>39</v>
      </c>
    </row>
    <row r="321" spans="1:5" ht="38.25">
      <c r="A321" s="31" t="s">
        <v>45</v>
      </c>
      <c r="E321" s="32" t="s">
        <v>424</v>
      </c>
    </row>
    <row r="322" spans="1:5" ht="25.5">
      <c r="A322" t="s">
        <v>47</v>
      </c>
      <c r="E322" s="30" t="s">
        <v>392</v>
      </c>
    </row>
    <row r="323" spans="1:16" ht="12.75">
      <c r="A323" s="19" t="s">
        <v>37</v>
      </c>
      <c s="23" t="s">
        <v>425</v>
      </c>
      <c s="23" t="s">
        <v>426</v>
      </c>
      <c s="19" t="s">
        <v>39</v>
      </c>
      <c s="24" t="s">
        <v>427</v>
      </c>
      <c s="25" t="s">
        <v>121</v>
      </c>
      <c s="26">
        <v>256</v>
      </c>
      <c s="27">
        <v>0</v>
      </c>
      <c s="28">
        <f>ROUND(ROUND(H323,2)*ROUND(G323,3),2)</f>
      </c>
      <c s="25" t="s">
        <v>42</v>
      </c>
      <c r="O323">
        <f>(I323*21)/100</f>
      </c>
      <c t="s">
        <v>13</v>
      </c>
    </row>
    <row r="324" spans="1:5" ht="12.75">
      <c r="A324" s="29" t="s">
        <v>43</v>
      </c>
      <c r="E324" s="30" t="s">
        <v>39</v>
      </c>
    </row>
    <row r="325" spans="1:5" ht="89.25">
      <c r="A325" s="31" t="s">
        <v>45</v>
      </c>
      <c r="E325" s="32" t="s">
        <v>428</v>
      </c>
    </row>
    <row r="326" spans="1:5" ht="51">
      <c r="A326" t="s">
        <v>47</v>
      </c>
      <c r="E326" s="30" t="s">
        <v>429</v>
      </c>
    </row>
    <row r="327" spans="1:16" ht="12.75">
      <c r="A327" s="19" t="s">
        <v>37</v>
      </c>
      <c s="23" t="s">
        <v>430</v>
      </c>
      <c s="23" t="s">
        <v>431</v>
      </c>
      <c s="19" t="s">
        <v>39</v>
      </c>
      <c s="24" t="s">
        <v>432</v>
      </c>
      <c s="25" t="s">
        <v>121</v>
      </c>
      <c s="26">
        <v>77</v>
      </c>
      <c s="27">
        <v>0</v>
      </c>
      <c s="28">
        <f>ROUND(ROUND(H327,2)*ROUND(G327,3),2)</f>
      </c>
      <c s="25" t="s">
        <v>42</v>
      </c>
      <c r="O327">
        <f>(I327*21)/100</f>
      </c>
      <c t="s">
        <v>13</v>
      </c>
    </row>
    <row r="328" spans="1:5" ht="12.75">
      <c r="A328" s="29" t="s">
        <v>43</v>
      </c>
      <c r="E328" s="30" t="s">
        <v>39</v>
      </c>
    </row>
    <row r="329" spans="1:5" ht="25.5">
      <c r="A329" s="31" t="s">
        <v>45</v>
      </c>
      <c r="E329" s="32" t="s">
        <v>433</v>
      </c>
    </row>
    <row r="330" spans="1:5" ht="51">
      <c r="A330" t="s">
        <v>47</v>
      </c>
      <c r="E330" s="30" t="s">
        <v>434</v>
      </c>
    </row>
    <row r="331" spans="1:16" ht="12.75">
      <c r="A331" s="19" t="s">
        <v>37</v>
      </c>
      <c s="23" t="s">
        <v>435</v>
      </c>
      <c s="23" t="s">
        <v>436</v>
      </c>
      <c s="19" t="s">
        <v>39</v>
      </c>
      <c s="24" t="s">
        <v>437</v>
      </c>
      <c s="25" t="s">
        <v>121</v>
      </c>
      <c s="26">
        <v>8.5</v>
      </c>
      <c s="27">
        <v>0</v>
      </c>
      <c s="28">
        <f>ROUND(ROUND(H331,2)*ROUND(G331,3),2)</f>
      </c>
      <c s="25" t="s">
        <v>42</v>
      </c>
      <c r="O331">
        <f>(I331*21)/100</f>
      </c>
      <c t="s">
        <v>13</v>
      </c>
    </row>
    <row r="332" spans="1:5" ht="12.75">
      <c r="A332" s="29" t="s">
        <v>43</v>
      </c>
      <c r="E332" s="30" t="s">
        <v>39</v>
      </c>
    </row>
    <row r="333" spans="1:5" ht="12.75">
      <c r="A333" s="31" t="s">
        <v>45</v>
      </c>
      <c r="E333" s="32" t="s">
        <v>438</v>
      </c>
    </row>
    <row r="334" spans="1:5" ht="25.5">
      <c r="A334" t="s">
        <v>47</v>
      </c>
      <c r="E334" s="30" t="s">
        <v>439</v>
      </c>
    </row>
    <row r="335" spans="1:16" ht="12.75">
      <c r="A335" s="19" t="s">
        <v>37</v>
      </c>
      <c s="23" t="s">
        <v>440</v>
      </c>
      <c s="23" t="s">
        <v>441</v>
      </c>
      <c s="19" t="s">
        <v>39</v>
      </c>
      <c s="24" t="s">
        <v>442</v>
      </c>
      <c s="25" t="s">
        <v>111</v>
      </c>
      <c s="26">
        <v>0.031</v>
      </c>
      <c s="27">
        <v>0</v>
      </c>
      <c s="28">
        <f>ROUND(ROUND(H335,2)*ROUND(G335,3),2)</f>
      </c>
      <c s="25" t="s">
        <v>42</v>
      </c>
      <c r="O335">
        <f>(I335*21)/100</f>
      </c>
      <c t="s">
        <v>13</v>
      </c>
    </row>
    <row r="336" spans="1:5" ht="12.75">
      <c r="A336" s="29" t="s">
        <v>43</v>
      </c>
      <c r="E336" s="30" t="s">
        <v>39</v>
      </c>
    </row>
    <row r="337" spans="1:5" ht="25.5">
      <c r="A337" s="31" t="s">
        <v>45</v>
      </c>
      <c r="E337" s="32" t="s">
        <v>443</v>
      </c>
    </row>
    <row r="338" spans="1:5" ht="38.25">
      <c r="A338" t="s">
        <v>47</v>
      </c>
      <c r="E338" s="30" t="s">
        <v>444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s="1"/>
      <c r="O2">
        <f>0+O8+O37+O118+O135+O156+O169+O218+O243+O248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445</v>
      </c>
      <c s="33">
        <f>0+I8+I37+I118+I135+I156+I169+I218+I243+I248</f>
      </c>
      <c s="6"/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445</v>
      </c>
      <c s="5"/>
      <c s="14" t="s">
        <v>446</v>
      </c>
      <c s="5"/>
      <c s="5"/>
      <c s="15"/>
      <c s="15"/>
      <c s="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s="11" t="s">
        <v>33</v>
      </c>
      <c r="O5" t="s">
        <v>11</v>
      </c>
      <c t="s">
        <v>13</v>
      </c>
    </row>
    <row r="6" spans="1:10" ht="12.75" customHeight="1">
      <c r="A6" s="11"/>
      <c s="11"/>
      <c s="11"/>
      <c s="11"/>
      <c s="11"/>
      <c s="11"/>
      <c s="11"/>
      <c s="11" t="s">
        <v>29</v>
      </c>
      <c s="11" t="s">
        <v>31</v>
      </c>
      <c s="11"/>
    </row>
    <row r="7" spans="1:10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  <c s="11" t="s">
        <v>34</v>
      </c>
    </row>
    <row r="8" spans="1:18" ht="12.75" customHeight="1">
      <c r="A8" s="15" t="s">
        <v>35</v>
      </c>
      <c s="15"/>
      <c s="20" t="s">
        <v>17</v>
      </c>
      <c s="15"/>
      <c s="21" t="s">
        <v>36</v>
      </c>
      <c s="15"/>
      <c s="15"/>
      <c s="15"/>
      <c s="22">
        <f>0+Q8</f>
      </c>
      <c s="15"/>
      <c r="O8">
        <f>0+R8</f>
      </c>
      <c r="Q8">
        <f>0+I9+I13+I17+I21+I25+I29+I33</f>
      </c>
      <c>
        <f>0+O9+O13+O17+O21+O25+O29+O33</f>
      </c>
    </row>
    <row r="9" spans="1:16" ht="12.75">
      <c r="A9" s="19" t="s">
        <v>37</v>
      </c>
      <c s="23" t="s">
        <v>19</v>
      </c>
      <c s="23" t="s">
        <v>82</v>
      </c>
      <c s="19" t="s">
        <v>83</v>
      </c>
      <c s="24" t="s">
        <v>84</v>
      </c>
      <c s="25" t="s">
        <v>85</v>
      </c>
      <c s="26">
        <v>454.634</v>
      </c>
      <c s="27">
        <v>0</v>
      </c>
      <c s="28">
        <f>ROUND(ROUND(H9,2)*ROUND(G9,3),2)</f>
      </c>
      <c s="25" t="s">
        <v>42</v>
      </c>
      <c r="O9">
        <f>(I9*21)/100</f>
      </c>
      <c t="s">
        <v>13</v>
      </c>
    </row>
    <row r="10" spans="1:5" ht="12.75">
      <c r="A10" s="29" t="s">
        <v>43</v>
      </c>
      <c r="E10" s="30" t="s">
        <v>39</v>
      </c>
    </row>
    <row r="11" spans="1:5" ht="102">
      <c r="A11" s="31" t="s">
        <v>45</v>
      </c>
      <c r="E11" s="32" t="s">
        <v>447</v>
      </c>
    </row>
    <row r="12" spans="1:5" ht="25.5">
      <c r="A12" t="s">
        <v>47</v>
      </c>
      <c r="E12" s="30" t="s">
        <v>88</v>
      </c>
    </row>
    <row r="13" spans="1:16" ht="12.75">
      <c r="A13" s="19" t="s">
        <v>37</v>
      </c>
      <c s="23" t="s">
        <v>13</v>
      </c>
      <c s="23" t="s">
        <v>82</v>
      </c>
      <c s="19" t="s">
        <v>89</v>
      </c>
      <c s="24" t="s">
        <v>84</v>
      </c>
      <c s="25" t="s">
        <v>85</v>
      </c>
      <c s="26">
        <v>3.52</v>
      </c>
      <c s="27">
        <v>0</v>
      </c>
      <c s="28">
        <f>ROUND(ROUND(H13,2)*ROUND(G13,3),2)</f>
      </c>
      <c s="25" t="s">
        <v>42</v>
      </c>
      <c r="O13">
        <f>(I13*21)/100</f>
      </c>
      <c t="s">
        <v>13</v>
      </c>
    </row>
    <row r="14" spans="1:5" ht="12.75">
      <c r="A14" s="29" t="s">
        <v>43</v>
      </c>
      <c r="E14" s="30" t="s">
        <v>39</v>
      </c>
    </row>
    <row r="15" spans="1:5" ht="38.25">
      <c r="A15" s="31" t="s">
        <v>45</v>
      </c>
      <c r="E15" s="32" t="s">
        <v>448</v>
      </c>
    </row>
    <row r="16" spans="1:5" ht="25.5">
      <c r="A16" t="s">
        <v>47</v>
      </c>
      <c r="E16" s="30" t="s">
        <v>88</v>
      </c>
    </row>
    <row r="17" spans="1:16" ht="12.75">
      <c r="A17" s="19" t="s">
        <v>37</v>
      </c>
      <c s="23" t="s">
        <v>12</v>
      </c>
      <c s="23" t="s">
        <v>91</v>
      </c>
      <c s="19" t="s">
        <v>83</v>
      </c>
      <c s="24" t="s">
        <v>92</v>
      </c>
      <c s="25" t="s">
        <v>85</v>
      </c>
      <c s="26">
        <v>8.35</v>
      </c>
      <c s="27">
        <v>0</v>
      </c>
      <c s="28">
        <f>ROUND(ROUND(H17,2)*ROUND(G17,3),2)</f>
      </c>
      <c s="25" t="s">
        <v>42</v>
      </c>
      <c r="O17">
        <f>(I17*21)/100</f>
      </c>
      <c t="s">
        <v>13</v>
      </c>
    </row>
    <row r="18" spans="1:5" ht="12.75">
      <c r="A18" s="29" t="s">
        <v>43</v>
      </c>
      <c r="E18" s="30" t="s">
        <v>39</v>
      </c>
    </row>
    <row r="19" spans="1:5" ht="76.5">
      <c r="A19" s="31" t="s">
        <v>45</v>
      </c>
      <c r="E19" s="32" t="s">
        <v>449</v>
      </c>
    </row>
    <row r="20" spans="1:5" ht="25.5">
      <c r="A20" t="s">
        <v>47</v>
      </c>
      <c r="E20" s="30" t="s">
        <v>88</v>
      </c>
    </row>
    <row r="21" spans="1:16" ht="12.75">
      <c r="A21" s="19" t="s">
        <v>37</v>
      </c>
      <c s="23" t="s">
        <v>23</v>
      </c>
      <c s="23" t="s">
        <v>94</v>
      </c>
      <c s="19" t="s">
        <v>39</v>
      </c>
      <c s="24" t="s">
        <v>95</v>
      </c>
      <c s="25" t="s">
        <v>41</v>
      </c>
      <c s="26">
        <v>1</v>
      </c>
      <c s="27">
        <v>0</v>
      </c>
      <c s="28">
        <f>ROUND(ROUND(H21,2)*ROUND(G21,3),2)</f>
      </c>
      <c s="25" t="s">
        <v>42</v>
      </c>
      <c r="O21">
        <f>(I21*21)/100</f>
      </c>
      <c t="s">
        <v>13</v>
      </c>
    </row>
    <row r="22" spans="1:5" ht="12.75">
      <c r="A22" s="29" t="s">
        <v>43</v>
      </c>
      <c r="E22" s="30" t="s">
        <v>39</v>
      </c>
    </row>
    <row r="23" spans="1:5" ht="127.5">
      <c r="A23" s="31" t="s">
        <v>45</v>
      </c>
      <c r="E23" s="32" t="s">
        <v>450</v>
      </c>
    </row>
    <row r="24" spans="1:5" ht="12.75">
      <c r="A24" t="s">
        <v>47</v>
      </c>
      <c r="E24" s="30" t="s">
        <v>97</v>
      </c>
    </row>
    <row r="25" spans="1:16" ht="12.75">
      <c r="A25" s="19" t="s">
        <v>37</v>
      </c>
      <c s="23" t="s">
        <v>25</v>
      </c>
      <c s="23" t="s">
        <v>98</v>
      </c>
      <c s="19" t="s">
        <v>39</v>
      </c>
      <c s="24" t="s">
        <v>99</v>
      </c>
      <c s="25" t="s">
        <v>41</v>
      </c>
      <c s="26">
        <v>1</v>
      </c>
      <c s="27">
        <v>0</v>
      </c>
      <c s="28">
        <f>ROUND(ROUND(H25,2)*ROUND(G25,3),2)</f>
      </c>
      <c s="25" t="s">
        <v>42</v>
      </c>
      <c r="O25">
        <f>(I25*21)/100</f>
      </c>
      <c t="s">
        <v>13</v>
      </c>
    </row>
    <row r="26" spans="1:5" ht="12.75">
      <c r="A26" s="29" t="s">
        <v>43</v>
      </c>
      <c r="E26" s="30" t="s">
        <v>39</v>
      </c>
    </row>
    <row r="27" spans="1:5" ht="51">
      <c r="A27" s="31" t="s">
        <v>45</v>
      </c>
      <c r="E27" s="32" t="s">
        <v>451</v>
      </c>
    </row>
    <row r="28" spans="1:5" ht="12.75">
      <c r="A28" t="s">
        <v>47</v>
      </c>
      <c r="E28" s="30" t="s">
        <v>52</v>
      </c>
    </row>
    <row r="29" spans="1:16" ht="12.75">
      <c r="A29" s="19" t="s">
        <v>37</v>
      </c>
      <c s="23" t="s">
        <v>27</v>
      </c>
      <c s="23" t="s">
        <v>101</v>
      </c>
      <c s="19" t="s">
        <v>39</v>
      </c>
      <c s="24" t="s">
        <v>102</v>
      </c>
      <c s="25" t="s">
        <v>41</v>
      </c>
      <c s="26">
        <v>1</v>
      </c>
      <c s="27">
        <v>0</v>
      </c>
      <c s="28">
        <f>ROUND(ROUND(H29,2)*ROUND(G29,3),2)</f>
      </c>
      <c s="25" t="s">
        <v>42</v>
      </c>
      <c r="O29">
        <f>(I29*21)/100</f>
      </c>
      <c t="s">
        <v>13</v>
      </c>
    </row>
    <row r="30" spans="1:5" ht="12.75">
      <c r="A30" s="29" t="s">
        <v>43</v>
      </c>
      <c r="E30" s="30" t="s">
        <v>39</v>
      </c>
    </row>
    <row r="31" spans="1:5" ht="51">
      <c r="A31" s="31" t="s">
        <v>45</v>
      </c>
      <c r="E31" s="32" t="s">
        <v>452</v>
      </c>
    </row>
    <row r="32" spans="1:5" ht="12.75">
      <c r="A32" t="s">
        <v>47</v>
      </c>
      <c r="E32" s="30" t="s">
        <v>52</v>
      </c>
    </row>
    <row r="33" spans="1:16" ht="12.75">
      <c r="A33" s="19" t="s">
        <v>37</v>
      </c>
      <c s="23" t="s">
        <v>70</v>
      </c>
      <c s="23" t="s">
        <v>104</v>
      </c>
      <c s="19" t="s">
        <v>39</v>
      </c>
      <c s="24" t="s">
        <v>105</v>
      </c>
      <c s="25" t="s">
        <v>41</v>
      </c>
      <c s="26">
        <v>1</v>
      </c>
      <c s="27">
        <v>0</v>
      </c>
      <c s="28">
        <f>ROUND(ROUND(H33,2)*ROUND(G33,3),2)</f>
      </c>
      <c s="25" t="s">
        <v>42</v>
      </c>
      <c r="O33">
        <f>(I33*21)/100</f>
      </c>
      <c t="s">
        <v>13</v>
      </c>
    </row>
    <row r="34" spans="1:5" ht="12.75">
      <c r="A34" s="29" t="s">
        <v>43</v>
      </c>
      <c r="E34" s="30" t="s">
        <v>39</v>
      </c>
    </row>
    <row r="35" spans="1:5" ht="63.75">
      <c r="A35" s="31" t="s">
        <v>45</v>
      </c>
      <c r="E35" s="32" t="s">
        <v>453</v>
      </c>
    </row>
    <row r="36" spans="1:5" ht="63.75">
      <c r="A36" t="s">
        <v>47</v>
      </c>
      <c r="E36" s="30" t="s">
        <v>107</v>
      </c>
    </row>
    <row r="37" spans="1:18" ht="12.75" customHeight="1">
      <c r="A37" s="5" t="s">
        <v>35</v>
      </c>
      <c s="5"/>
      <c s="36" t="s">
        <v>19</v>
      </c>
      <c s="5"/>
      <c s="21" t="s">
        <v>108</v>
      </c>
      <c s="5"/>
      <c s="5"/>
      <c s="5"/>
      <c s="37">
        <f>0+Q37</f>
      </c>
      <c s="5"/>
      <c r="O37">
        <f>0+R37</f>
      </c>
      <c r="Q37">
        <f>0+I38+I42+I46+I50+I54+I58+I62+I66+I70+I74+I78+I82+I86+I90+I94+I98+I102+I106+I110+I114</f>
      </c>
      <c>
        <f>0+O38+O42+O46+O50+O54+O58+O62+O66+O70+O74+O78+O82+O86+O90+O94+O98+O102+O106+O110+O114</f>
      </c>
    </row>
    <row r="38" spans="1:16" ht="12.75">
      <c r="A38" s="19" t="s">
        <v>37</v>
      </c>
      <c s="23" t="s">
        <v>75</v>
      </c>
      <c s="23" t="s">
        <v>454</v>
      </c>
      <c s="19" t="s">
        <v>39</v>
      </c>
      <c s="24" t="s">
        <v>455</v>
      </c>
      <c s="25" t="s">
        <v>171</v>
      </c>
      <c s="26">
        <v>41.6</v>
      </c>
      <c s="27">
        <v>0</v>
      </c>
      <c s="28">
        <f>ROUND(ROUND(H38,2)*ROUND(G38,3),2)</f>
      </c>
      <c s="25" t="s">
        <v>42</v>
      </c>
      <c r="O38">
        <f>(I38*21)/100</f>
      </c>
      <c t="s">
        <v>13</v>
      </c>
    </row>
    <row r="39" spans="1:5" ht="38.25">
      <c r="A39" s="29" t="s">
        <v>43</v>
      </c>
      <c r="E39" s="30" t="s">
        <v>456</v>
      </c>
    </row>
    <row r="40" spans="1:5" ht="51">
      <c r="A40" s="31" t="s">
        <v>45</v>
      </c>
      <c r="E40" s="32" t="s">
        <v>457</v>
      </c>
    </row>
    <row r="41" spans="1:5" ht="12.75">
      <c r="A41" t="s">
        <v>47</v>
      </c>
      <c r="E41" s="30" t="s">
        <v>458</v>
      </c>
    </row>
    <row r="42" spans="1:16" ht="12.75">
      <c r="A42" s="19" t="s">
        <v>37</v>
      </c>
      <c s="23" t="s">
        <v>30</v>
      </c>
      <c s="23" t="s">
        <v>459</v>
      </c>
      <c s="19" t="s">
        <v>39</v>
      </c>
      <c s="24" t="s">
        <v>460</v>
      </c>
      <c s="25" t="s">
        <v>66</v>
      </c>
      <c s="26">
        <v>3</v>
      </c>
      <c s="27">
        <v>0</v>
      </c>
      <c s="28">
        <f>ROUND(ROUND(H42,2)*ROUND(G42,3),2)</f>
      </c>
      <c s="25" t="s">
        <v>42</v>
      </c>
      <c r="O42">
        <f>(I42*21)/100</f>
      </c>
      <c t="s">
        <v>13</v>
      </c>
    </row>
    <row r="43" spans="1:5" ht="12.75">
      <c r="A43" s="29" t="s">
        <v>43</v>
      </c>
      <c r="E43" s="30" t="s">
        <v>39</v>
      </c>
    </row>
    <row r="44" spans="1:5" ht="12.75">
      <c r="A44" s="31" t="s">
        <v>45</v>
      </c>
      <c r="E44" s="32" t="s">
        <v>461</v>
      </c>
    </row>
    <row r="45" spans="1:5" ht="165.75">
      <c r="A45" t="s">
        <v>47</v>
      </c>
      <c r="E45" s="30" t="s">
        <v>462</v>
      </c>
    </row>
    <row r="46" spans="1:16" ht="25.5">
      <c r="A46" s="19" t="s">
        <v>37</v>
      </c>
      <c s="23" t="s">
        <v>32</v>
      </c>
      <c s="23" t="s">
        <v>463</v>
      </c>
      <c s="19" t="s">
        <v>39</v>
      </c>
      <c s="24" t="s">
        <v>464</v>
      </c>
      <c s="25" t="s">
        <v>111</v>
      </c>
      <c s="26">
        <v>1.6</v>
      </c>
      <c s="27">
        <v>0</v>
      </c>
      <c s="28">
        <f>ROUND(ROUND(H46,2)*ROUND(G46,3),2)</f>
      </c>
      <c s="25" t="s">
        <v>42</v>
      </c>
      <c r="O46">
        <f>(I46*21)/100</f>
      </c>
      <c t="s">
        <v>13</v>
      </c>
    </row>
    <row r="47" spans="1:5" ht="12.75">
      <c r="A47" s="29" t="s">
        <v>43</v>
      </c>
      <c r="E47" s="30" t="s">
        <v>86</v>
      </c>
    </row>
    <row r="48" spans="1:5" ht="25.5">
      <c r="A48" s="31" t="s">
        <v>45</v>
      </c>
      <c r="E48" s="32" t="s">
        <v>465</v>
      </c>
    </row>
    <row r="49" spans="1:5" ht="63.75">
      <c r="A49" t="s">
        <v>47</v>
      </c>
      <c r="E49" s="30" t="s">
        <v>114</v>
      </c>
    </row>
    <row r="50" spans="1:16" ht="12.75">
      <c r="A50" s="19" t="s">
        <v>37</v>
      </c>
      <c s="23" t="s">
        <v>34</v>
      </c>
      <c s="23" t="s">
        <v>466</v>
      </c>
      <c s="19" t="s">
        <v>39</v>
      </c>
      <c s="24" t="s">
        <v>467</v>
      </c>
      <c s="25" t="s">
        <v>111</v>
      </c>
      <c s="26">
        <v>1.74</v>
      </c>
      <c s="27">
        <v>0</v>
      </c>
      <c s="28">
        <f>ROUND(ROUND(H50,2)*ROUND(G50,3),2)</f>
      </c>
      <c s="25" t="s">
        <v>42</v>
      </c>
      <c r="O50">
        <f>(I50*21)/100</f>
      </c>
      <c t="s">
        <v>13</v>
      </c>
    </row>
    <row r="51" spans="1:5" ht="12.75">
      <c r="A51" s="29" t="s">
        <v>43</v>
      </c>
      <c r="E51" s="30" t="s">
        <v>86</v>
      </c>
    </row>
    <row r="52" spans="1:5" ht="51">
      <c r="A52" s="31" t="s">
        <v>45</v>
      </c>
      <c r="E52" s="32" t="s">
        <v>468</v>
      </c>
    </row>
    <row r="53" spans="1:5" ht="63.75">
      <c r="A53" t="s">
        <v>47</v>
      </c>
      <c r="E53" s="30" t="s">
        <v>114</v>
      </c>
    </row>
    <row r="54" spans="1:16" ht="25.5">
      <c r="A54" s="19" t="s">
        <v>37</v>
      </c>
      <c s="23" t="s">
        <v>127</v>
      </c>
      <c s="23" t="s">
        <v>109</v>
      </c>
      <c s="19" t="s">
        <v>39</v>
      </c>
      <c s="24" t="s">
        <v>110</v>
      </c>
      <c s="25" t="s">
        <v>111</v>
      </c>
      <c s="26">
        <v>14.82</v>
      </c>
      <c s="27">
        <v>0</v>
      </c>
      <c s="28">
        <f>ROUND(ROUND(H54,2)*ROUND(G54,3),2)</f>
      </c>
      <c s="25" t="s">
        <v>42</v>
      </c>
      <c r="O54">
        <f>(I54*21)/100</f>
      </c>
      <c t="s">
        <v>13</v>
      </c>
    </row>
    <row r="55" spans="1:5" ht="12.75">
      <c r="A55" s="29" t="s">
        <v>43</v>
      </c>
      <c r="E55" s="30" t="s">
        <v>86</v>
      </c>
    </row>
    <row r="56" spans="1:5" ht="76.5">
      <c r="A56" s="31" t="s">
        <v>45</v>
      </c>
      <c r="E56" s="32" t="s">
        <v>469</v>
      </c>
    </row>
    <row r="57" spans="1:5" ht="63.75">
      <c r="A57" t="s">
        <v>47</v>
      </c>
      <c r="E57" s="30" t="s">
        <v>114</v>
      </c>
    </row>
    <row r="58" spans="1:16" ht="12.75">
      <c r="A58" s="19" t="s">
        <v>37</v>
      </c>
      <c s="23" t="s">
        <v>133</v>
      </c>
      <c s="23" t="s">
        <v>128</v>
      </c>
      <c s="19" t="s">
        <v>39</v>
      </c>
      <c s="24" t="s">
        <v>129</v>
      </c>
      <c s="25" t="s">
        <v>121</v>
      </c>
      <c s="26">
        <v>32</v>
      </c>
      <c s="27">
        <v>0</v>
      </c>
      <c s="28">
        <f>ROUND(ROUND(H58,2)*ROUND(G58,3),2)</f>
      </c>
      <c s="25" t="s">
        <v>42</v>
      </c>
      <c r="O58">
        <f>(I58*21)/100</f>
      </c>
      <c t="s">
        <v>13</v>
      </c>
    </row>
    <row r="59" spans="1:5" ht="12.75">
      <c r="A59" s="29" t="s">
        <v>43</v>
      </c>
      <c r="E59" s="30" t="s">
        <v>130</v>
      </c>
    </row>
    <row r="60" spans="1:5" ht="38.25">
      <c r="A60" s="31" t="s">
        <v>45</v>
      </c>
      <c r="E60" s="32" t="s">
        <v>470</v>
      </c>
    </row>
    <row r="61" spans="1:5" ht="25.5">
      <c r="A61" t="s">
        <v>47</v>
      </c>
      <c r="E61" s="30" t="s">
        <v>132</v>
      </c>
    </row>
    <row r="62" spans="1:16" ht="12.75">
      <c r="A62" s="19" t="s">
        <v>37</v>
      </c>
      <c s="23" t="s">
        <v>139</v>
      </c>
      <c s="23" t="s">
        <v>471</v>
      </c>
      <c s="19" t="s">
        <v>39</v>
      </c>
      <c s="24" t="s">
        <v>472</v>
      </c>
      <c s="25" t="s">
        <v>111</v>
      </c>
      <c s="26">
        <v>124.8</v>
      </c>
      <c s="27">
        <v>0</v>
      </c>
      <c s="28">
        <f>ROUND(ROUND(H62,2)*ROUND(G62,3),2)</f>
      </c>
      <c s="25" t="s">
        <v>42</v>
      </c>
      <c r="O62">
        <f>(I62*21)/100</f>
      </c>
      <c t="s">
        <v>13</v>
      </c>
    </row>
    <row r="63" spans="1:5" ht="12.75">
      <c r="A63" s="29" t="s">
        <v>43</v>
      </c>
      <c r="E63" s="30" t="s">
        <v>39</v>
      </c>
    </row>
    <row r="64" spans="1:5" ht="89.25">
      <c r="A64" s="31" t="s">
        <v>45</v>
      </c>
      <c r="E64" s="32" t="s">
        <v>473</v>
      </c>
    </row>
    <row r="65" spans="1:5" ht="38.25">
      <c r="A65" t="s">
        <v>47</v>
      </c>
      <c r="E65" s="30" t="s">
        <v>474</v>
      </c>
    </row>
    <row r="66" spans="1:16" ht="12.75">
      <c r="A66" s="19" t="s">
        <v>37</v>
      </c>
      <c s="23" t="s">
        <v>145</v>
      </c>
      <c s="23" t="s">
        <v>134</v>
      </c>
      <c s="19" t="s">
        <v>39</v>
      </c>
      <c s="24" t="s">
        <v>135</v>
      </c>
      <c s="25" t="s">
        <v>111</v>
      </c>
      <c s="26">
        <v>140.211</v>
      </c>
      <c s="27">
        <v>0</v>
      </c>
      <c s="28">
        <f>ROUND(ROUND(H66,2)*ROUND(G66,3),2)</f>
      </c>
      <c s="25" t="s">
        <v>42</v>
      </c>
      <c r="O66">
        <f>(I66*21)/100</f>
      </c>
      <c t="s">
        <v>13</v>
      </c>
    </row>
    <row r="67" spans="1:5" ht="12.75">
      <c r="A67" s="29" t="s">
        <v>43</v>
      </c>
      <c r="E67" s="30" t="s">
        <v>86</v>
      </c>
    </row>
    <row r="68" spans="1:5" ht="153">
      <c r="A68" s="31" t="s">
        <v>45</v>
      </c>
      <c r="E68" s="32" t="s">
        <v>475</v>
      </c>
    </row>
    <row r="69" spans="1:5" ht="369.75">
      <c r="A69" t="s">
        <v>47</v>
      </c>
      <c r="E69" s="30" t="s">
        <v>138</v>
      </c>
    </row>
    <row r="70" spans="1:16" ht="12.75">
      <c r="A70" s="19" t="s">
        <v>37</v>
      </c>
      <c s="23" t="s">
        <v>149</v>
      </c>
      <c s="23" t="s">
        <v>476</v>
      </c>
      <c s="19" t="s">
        <v>39</v>
      </c>
      <c s="24" t="s">
        <v>477</v>
      </c>
      <c s="25" t="s">
        <v>111</v>
      </c>
      <c s="26">
        <v>148.28</v>
      </c>
      <c s="27">
        <v>0</v>
      </c>
      <c s="28">
        <f>ROUND(ROUND(H70,2)*ROUND(G70,3),2)</f>
      </c>
      <c s="25" t="s">
        <v>42</v>
      </c>
      <c r="O70">
        <f>(I70*21)/100</f>
      </c>
      <c t="s">
        <v>13</v>
      </c>
    </row>
    <row r="71" spans="1:5" ht="12.75">
      <c r="A71" s="29" t="s">
        <v>43</v>
      </c>
      <c r="E71" s="30" t="s">
        <v>39</v>
      </c>
    </row>
    <row r="72" spans="1:5" ht="76.5">
      <c r="A72" s="31" t="s">
        <v>45</v>
      </c>
      <c r="E72" s="32" t="s">
        <v>478</v>
      </c>
    </row>
    <row r="73" spans="1:5" ht="306">
      <c r="A73" t="s">
        <v>47</v>
      </c>
      <c r="E73" s="30" t="s">
        <v>479</v>
      </c>
    </row>
    <row r="74" spans="1:16" ht="12.75">
      <c r="A74" s="19" t="s">
        <v>37</v>
      </c>
      <c s="23" t="s">
        <v>154</v>
      </c>
      <c s="23" t="s">
        <v>480</v>
      </c>
      <c s="19" t="s">
        <v>39</v>
      </c>
      <c s="24" t="s">
        <v>481</v>
      </c>
      <c s="25" t="s">
        <v>111</v>
      </c>
      <c s="26">
        <v>32.56</v>
      </c>
      <c s="27">
        <v>0</v>
      </c>
      <c s="28">
        <f>ROUND(ROUND(H74,2)*ROUND(G74,3),2)</f>
      </c>
      <c s="25" t="s">
        <v>42</v>
      </c>
      <c r="O74">
        <f>(I74*21)/100</f>
      </c>
      <c t="s">
        <v>13</v>
      </c>
    </row>
    <row r="75" spans="1:5" ht="12.75">
      <c r="A75" s="29" t="s">
        <v>43</v>
      </c>
      <c r="E75" s="30" t="s">
        <v>86</v>
      </c>
    </row>
    <row r="76" spans="1:5" ht="12.75">
      <c r="A76" s="31" t="s">
        <v>45</v>
      </c>
      <c r="E76" s="32" t="s">
        <v>482</v>
      </c>
    </row>
    <row r="77" spans="1:5" ht="318.75">
      <c r="A77" t="s">
        <v>47</v>
      </c>
      <c r="E77" s="30" t="s">
        <v>153</v>
      </c>
    </row>
    <row r="78" spans="1:16" ht="12.75">
      <c r="A78" s="19" t="s">
        <v>37</v>
      </c>
      <c s="23" t="s">
        <v>158</v>
      </c>
      <c s="23" t="s">
        <v>150</v>
      </c>
      <c s="19" t="s">
        <v>39</v>
      </c>
      <c s="24" t="s">
        <v>151</v>
      </c>
      <c s="25" t="s">
        <v>111</v>
      </c>
      <c s="26">
        <v>10.09</v>
      </c>
      <c s="27">
        <v>0</v>
      </c>
      <c s="28">
        <f>ROUND(ROUND(H78,2)*ROUND(G78,3),2)</f>
      </c>
      <c s="25" t="s">
        <v>42</v>
      </c>
      <c r="O78">
        <f>(I78*21)/100</f>
      </c>
      <c t="s">
        <v>13</v>
      </c>
    </row>
    <row r="79" spans="1:5" ht="12.75">
      <c r="A79" s="29" t="s">
        <v>43</v>
      </c>
      <c r="E79" s="30" t="s">
        <v>86</v>
      </c>
    </row>
    <row r="80" spans="1:5" ht="165.75">
      <c r="A80" s="31" t="s">
        <v>45</v>
      </c>
      <c r="E80" s="32" t="s">
        <v>483</v>
      </c>
    </row>
    <row r="81" spans="1:5" ht="318.75">
      <c r="A81" t="s">
        <v>47</v>
      </c>
      <c r="E81" s="30" t="s">
        <v>153</v>
      </c>
    </row>
    <row r="82" spans="1:16" ht="12.75">
      <c r="A82" s="19" t="s">
        <v>37</v>
      </c>
      <c s="23" t="s">
        <v>163</v>
      </c>
      <c s="23" t="s">
        <v>159</v>
      </c>
      <c s="19" t="s">
        <v>39</v>
      </c>
      <c s="24" t="s">
        <v>160</v>
      </c>
      <c s="25" t="s">
        <v>111</v>
      </c>
      <c s="26">
        <v>182.861</v>
      </c>
      <c s="27">
        <v>0</v>
      </c>
      <c s="28">
        <f>ROUND(ROUND(H82,2)*ROUND(G82,3),2)</f>
      </c>
      <c s="25" t="s">
        <v>42</v>
      </c>
      <c r="O82">
        <f>(I82*21)/100</f>
      </c>
      <c t="s">
        <v>13</v>
      </c>
    </row>
    <row r="83" spans="1:5" ht="12.75">
      <c r="A83" s="29" t="s">
        <v>43</v>
      </c>
      <c r="E83" s="30" t="s">
        <v>39</v>
      </c>
    </row>
    <row r="84" spans="1:5" ht="63.75">
      <c r="A84" s="31" t="s">
        <v>45</v>
      </c>
      <c r="E84" s="32" t="s">
        <v>484</v>
      </c>
    </row>
    <row r="85" spans="1:5" ht="191.25">
      <c r="A85" t="s">
        <v>47</v>
      </c>
      <c r="E85" s="30" t="s">
        <v>162</v>
      </c>
    </row>
    <row r="86" spans="1:16" ht="12.75">
      <c r="A86" s="19" t="s">
        <v>37</v>
      </c>
      <c s="23" t="s">
        <v>168</v>
      </c>
      <c s="23" t="s">
        <v>485</v>
      </c>
      <c s="19" t="s">
        <v>39</v>
      </c>
      <c s="24" t="s">
        <v>486</v>
      </c>
      <c s="25" t="s">
        <v>111</v>
      </c>
      <c s="26">
        <v>253.155</v>
      </c>
      <c s="27">
        <v>0</v>
      </c>
      <c s="28">
        <f>ROUND(ROUND(H86,2)*ROUND(G86,3),2)</f>
      </c>
      <c s="25" t="s">
        <v>42</v>
      </c>
      <c r="O86">
        <f>(I86*21)/100</f>
      </c>
      <c t="s">
        <v>13</v>
      </c>
    </row>
    <row r="87" spans="1:5" ht="12.75">
      <c r="A87" s="29" t="s">
        <v>43</v>
      </c>
      <c r="E87" s="30" t="s">
        <v>39</v>
      </c>
    </row>
    <row r="88" spans="1:5" ht="114.75">
      <c r="A88" s="31" t="s">
        <v>45</v>
      </c>
      <c r="E88" s="32" t="s">
        <v>487</v>
      </c>
    </row>
    <row r="89" spans="1:5" ht="280.5">
      <c r="A89" t="s">
        <v>47</v>
      </c>
      <c r="E89" s="30" t="s">
        <v>488</v>
      </c>
    </row>
    <row r="90" spans="1:16" ht="12.75">
      <c r="A90" s="19" t="s">
        <v>37</v>
      </c>
      <c s="23" t="s">
        <v>176</v>
      </c>
      <c s="23" t="s">
        <v>489</v>
      </c>
      <c s="19" t="s">
        <v>39</v>
      </c>
      <c s="24" t="s">
        <v>490</v>
      </c>
      <c s="25" t="s">
        <v>111</v>
      </c>
      <c s="26">
        <v>23.35</v>
      </c>
      <c s="27">
        <v>0</v>
      </c>
      <c s="28">
        <f>ROUND(ROUND(H90,2)*ROUND(G90,3),2)</f>
      </c>
      <c s="25" t="s">
        <v>42</v>
      </c>
      <c r="O90">
        <f>(I90*21)/100</f>
      </c>
      <c t="s">
        <v>13</v>
      </c>
    </row>
    <row r="91" spans="1:5" ht="12.75">
      <c r="A91" s="29" t="s">
        <v>43</v>
      </c>
      <c r="E91" s="30" t="s">
        <v>39</v>
      </c>
    </row>
    <row r="92" spans="1:5" ht="102">
      <c r="A92" s="31" t="s">
        <v>45</v>
      </c>
      <c r="E92" s="32" t="s">
        <v>491</v>
      </c>
    </row>
    <row r="93" spans="1:5" ht="242.25">
      <c r="A93" t="s">
        <v>47</v>
      </c>
      <c r="E93" s="30" t="s">
        <v>492</v>
      </c>
    </row>
    <row r="94" spans="1:16" ht="12.75">
      <c r="A94" s="19" t="s">
        <v>37</v>
      </c>
      <c s="23" t="s">
        <v>181</v>
      </c>
      <c s="23" t="s">
        <v>164</v>
      </c>
      <c s="19" t="s">
        <v>39</v>
      </c>
      <c s="24" t="s">
        <v>165</v>
      </c>
      <c s="25" t="s">
        <v>111</v>
      </c>
      <c s="26">
        <v>22.11</v>
      </c>
      <c s="27">
        <v>0</v>
      </c>
      <c s="28">
        <f>ROUND(ROUND(H94,2)*ROUND(G94,3),2)</f>
      </c>
      <c s="25" t="s">
        <v>42</v>
      </c>
      <c r="O94">
        <f>(I94*21)/100</f>
      </c>
      <c t="s">
        <v>13</v>
      </c>
    </row>
    <row r="95" spans="1:5" ht="12.75">
      <c r="A95" s="29" t="s">
        <v>43</v>
      </c>
      <c r="E95" s="30" t="s">
        <v>39</v>
      </c>
    </row>
    <row r="96" spans="1:5" ht="51">
      <c r="A96" s="31" t="s">
        <v>45</v>
      </c>
      <c r="E96" s="32" t="s">
        <v>493</v>
      </c>
    </row>
    <row r="97" spans="1:5" ht="293.25">
      <c r="A97" t="s">
        <v>47</v>
      </c>
      <c r="E97" s="30" t="s">
        <v>167</v>
      </c>
    </row>
    <row r="98" spans="1:16" ht="12.75">
      <c r="A98" s="19" t="s">
        <v>37</v>
      </c>
      <c s="23" t="s">
        <v>187</v>
      </c>
      <c s="23" t="s">
        <v>169</v>
      </c>
      <c s="19" t="s">
        <v>39</v>
      </c>
      <c s="24" t="s">
        <v>170</v>
      </c>
      <c s="25" t="s">
        <v>171</v>
      </c>
      <c s="26">
        <v>796.1</v>
      </c>
      <c s="27">
        <v>0</v>
      </c>
      <c s="28">
        <f>ROUND(ROUND(H98,2)*ROUND(G98,3),2)</f>
      </c>
      <c s="25" t="s">
        <v>42</v>
      </c>
      <c r="O98">
        <f>(I98*21)/100</f>
      </c>
      <c t="s">
        <v>13</v>
      </c>
    </row>
    <row r="99" spans="1:5" ht="12.75">
      <c r="A99" s="29" t="s">
        <v>43</v>
      </c>
      <c r="E99" s="30" t="s">
        <v>39</v>
      </c>
    </row>
    <row r="100" spans="1:5" ht="89.25">
      <c r="A100" s="31" t="s">
        <v>45</v>
      </c>
      <c r="E100" s="32" t="s">
        <v>494</v>
      </c>
    </row>
    <row r="101" spans="1:5" ht="25.5">
      <c r="A101" t="s">
        <v>47</v>
      </c>
      <c r="E101" s="30" t="s">
        <v>174</v>
      </c>
    </row>
    <row r="102" spans="1:16" ht="12.75">
      <c r="A102" s="19" t="s">
        <v>37</v>
      </c>
      <c s="23" t="s">
        <v>194</v>
      </c>
      <c s="23" t="s">
        <v>495</v>
      </c>
      <c s="19" t="s">
        <v>39</v>
      </c>
      <c s="24" t="s">
        <v>496</v>
      </c>
      <c s="25" t="s">
        <v>171</v>
      </c>
      <c s="26">
        <v>311</v>
      </c>
      <c s="27">
        <v>0</v>
      </c>
      <c s="28">
        <f>ROUND(ROUND(H102,2)*ROUND(G102,3),2)</f>
      </c>
      <c s="25" t="s">
        <v>42</v>
      </c>
      <c r="O102">
        <f>(I102*21)/100</f>
      </c>
      <c t="s">
        <v>13</v>
      </c>
    </row>
    <row r="103" spans="1:5" ht="12.75">
      <c r="A103" s="29" t="s">
        <v>43</v>
      </c>
      <c r="E103" s="30" t="s">
        <v>39</v>
      </c>
    </row>
    <row r="104" spans="1:5" ht="102">
      <c r="A104" s="31" t="s">
        <v>45</v>
      </c>
      <c r="E104" s="32" t="s">
        <v>497</v>
      </c>
    </row>
    <row r="105" spans="1:5" ht="38.25">
      <c r="A105" t="s">
        <v>47</v>
      </c>
      <c r="E105" s="30" t="s">
        <v>498</v>
      </c>
    </row>
    <row r="106" spans="1:16" ht="12.75">
      <c r="A106" s="19" t="s">
        <v>37</v>
      </c>
      <c s="23" t="s">
        <v>199</v>
      </c>
      <c s="23" t="s">
        <v>499</v>
      </c>
      <c s="19" t="s">
        <v>39</v>
      </c>
      <c s="24" t="s">
        <v>500</v>
      </c>
      <c s="25" t="s">
        <v>171</v>
      </c>
      <c s="26">
        <v>107.75</v>
      </c>
      <c s="27">
        <v>0</v>
      </c>
      <c s="28">
        <f>ROUND(ROUND(H106,2)*ROUND(G106,3),2)</f>
      </c>
      <c s="25" t="s">
        <v>42</v>
      </c>
      <c r="O106">
        <f>(I106*21)/100</f>
      </c>
      <c t="s">
        <v>13</v>
      </c>
    </row>
    <row r="107" spans="1:5" ht="12.75">
      <c r="A107" s="29" t="s">
        <v>43</v>
      </c>
      <c r="E107" s="30" t="s">
        <v>39</v>
      </c>
    </row>
    <row r="108" spans="1:5" ht="102">
      <c r="A108" s="31" t="s">
        <v>45</v>
      </c>
      <c r="E108" s="32" t="s">
        <v>501</v>
      </c>
    </row>
    <row r="109" spans="1:5" ht="38.25">
      <c r="A109" t="s">
        <v>47</v>
      </c>
      <c r="E109" s="30" t="s">
        <v>502</v>
      </c>
    </row>
    <row r="110" spans="1:16" ht="12.75">
      <c r="A110" s="19" t="s">
        <v>37</v>
      </c>
      <c s="23" t="s">
        <v>204</v>
      </c>
      <c s="23" t="s">
        <v>503</v>
      </c>
      <c s="19" t="s">
        <v>39</v>
      </c>
      <c s="24" t="s">
        <v>504</v>
      </c>
      <c s="25" t="s">
        <v>171</v>
      </c>
      <c s="26">
        <v>415</v>
      </c>
      <c s="27">
        <v>0</v>
      </c>
      <c s="28">
        <f>ROUND(ROUND(H110,2)*ROUND(G110,3),2)</f>
      </c>
      <c s="25" t="s">
        <v>42</v>
      </c>
      <c r="O110">
        <f>(I110*21)/100</f>
      </c>
      <c t="s">
        <v>13</v>
      </c>
    </row>
    <row r="111" spans="1:5" ht="12.75">
      <c r="A111" s="29" t="s">
        <v>43</v>
      </c>
      <c r="E111" s="30" t="s">
        <v>39</v>
      </c>
    </row>
    <row r="112" spans="1:5" ht="51">
      <c r="A112" s="31" t="s">
        <v>45</v>
      </c>
      <c r="E112" s="32" t="s">
        <v>505</v>
      </c>
    </row>
    <row r="113" spans="1:5" ht="38.25">
      <c r="A113" t="s">
        <v>47</v>
      </c>
      <c r="E113" s="30" t="s">
        <v>502</v>
      </c>
    </row>
    <row r="114" spans="1:16" ht="12.75">
      <c r="A114" s="19" t="s">
        <v>37</v>
      </c>
      <c s="23" t="s">
        <v>210</v>
      </c>
      <c s="23" t="s">
        <v>506</v>
      </c>
      <c s="19" t="s">
        <v>39</v>
      </c>
      <c s="24" t="s">
        <v>507</v>
      </c>
      <c s="25" t="s">
        <v>171</v>
      </c>
      <c s="26">
        <v>833.75</v>
      </c>
      <c s="27">
        <v>0</v>
      </c>
      <c s="28">
        <f>ROUND(ROUND(H114,2)*ROUND(G114,3),2)</f>
      </c>
      <c s="25" t="s">
        <v>42</v>
      </c>
      <c r="O114">
        <f>(I114*21)/100</f>
      </c>
      <c t="s">
        <v>13</v>
      </c>
    </row>
    <row r="115" spans="1:5" ht="12.75">
      <c r="A115" s="29" t="s">
        <v>43</v>
      </c>
      <c r="E115" s="30" t="s">
        <v>39</v>
      </c>
    </row>
    <row r="116" spans="1:5" ht="102">
      <c r="A116" s="31" t="s">
        <v>45</v>
      </c>
      <c r="E116" s="32" t="s">
        <v>508</v>
      </c>
    </row>
    <row r="117" spans="1:5" ht="25.5">
      <c r="A117" t="s">
        <v>47</v>
      </c>
      <c r="E117" s="30" t="s">
        <v>509</v>
      </c>
    </row>
    <row r="118" spans="1:18" ht="12.75" customHeight="1">
      <c r="A118" s="5" t="s">
        <v>35</v>
      </c>
      <c s="5"/>
      <c s="36" t="s">
        <v>13</v>
      </c>
      <c s="5"/>
      <c s="21" t="s">
        <v>175</v>
      </c>
      <c s="5"/>
      <c s="5"/>
      <c s="5"/>
      <c s="37">
        <f>0+Q118</f>
      </c>
      <c s="5"/>
      <c r="O118">
        <f>0+R118</f>
      </c>
      <c r="Q118">
        <f>0+I119+I123+I127+I131</f>
      </c>
      <c>
        <f>0+O119+O123+O127+O131</f>
      </c>
    </row>
    <row r="119" spans="1:16" ht="12.75">
      <c r="A119" s="19" t="s">
        <v>37</v>
      </c>
      <c s="23" t="s">
        <v>216</v>
      </c>
      <c s="23" t="s">
        <v>188</v>
      </c>
      <c s="19" t="s">
        <v>39</v>
      </c>
      <c s="24" t="s">
        <v>189</v>
      </c>
      <c s="25" t="s">
        <v>171</v>
      </c>
      <c s="26">
        <v>634.7</v>
      </c>
      <c s="27">
        <v>0</v>
      </c>
      <c s="28">
        <f>ROUND(ROUND(H119,2)*ROUND(G119,3),2)</f>
      </c>
      <c s="25" t="s">
        <v>42</v>
      </c>
      <c r="O119">
        <f>(I119*21)/100</f>
      </c>
      <c t="s">
        <v>13</v>
      </c>
    </row>
    <row r="120" spans="1:5" ht="12.75">
      <c r="A120" s="29" t="s">
        <v>43</v>
      </c>
      <c r="E120" s="30" t="s">
        <v>39</v>
      </c>
    </row>
    <row r="121" spans="1:5" ht="114.75">
      <c r="A121" s="31" t="s">
        <v>45</v>
      </c>
      <c r="E121" s="32" t="s">
        <v>510</v>
      </c>
    </row>
    <row r="122" spans="1:5" ht="51">
      <c r="A122" t="s">
        <v>47</v>
      </c>
      <c r="E122" s="30" t="s">
        <v>192</v>
      </c>
    </row>
    <row r="123" spans="1:16" ht="12.75">
      <c r="A123" s="19" t="s">
        <v>37</v>
      </c>
      <c s="23" t="s">
        <v>223</v>
      </c>
      <c s="23" t="s">
        <v>511</v>
      </c>
      <c s="19" t="s">
        <v>39</v>
      </c>
      <c s="24" t="s">
        <v>512</v>
      </c>
      <c s="25" t="s">
        <v>111</v>
      </c>
      <c s="26">
        <v>11.93</v>
      </c>
      <c s="27">
        <v>0</v>
      </c>
      <c s="28">
        <f>ROUND(ROUND(H123,2)*ROUND(G123,3),2)</f>
      </c>
      <c s="25" t="s">
        <v>42</v>
      </c>
      <c r="O123">
        <f>(I123*21)/100</f>
      </c>
      <c t="s">
        <v>13</v>
      </c>
    </row>
    <row r="124" spans="1:5" ht="12.75">
      <c r="A124" s="29" t="s">
        <v>43</v>
      </c>
      <c r="E124" s="30" t="s">
        <v>39</v>
      </c>
    </row>
    <row r="125" spans="1:5" ht="267.75">
      <c r="A125" s="31" t="s">
        <v>45</v>
      </c>
      <c r="E125" s="32" t="s">
        <v>513</v>
      </c>
    </row>
    <row r="126" spans="1:5" ht="369.75">
      <c r="A126" t="s">
        <v>47</v>
      </c>
      <c r="E126" s="30" t="s">
        <v>514</v>
      </c>
    </row>
    <row r="127" spans="1:16" ht="12.75">
      <c r="A127" s="19" t="s">
        <v>37</v>
      </c>
      <c s="23" t="s">
        <v>228</v>
      </c>
      <c s="23" t="s">
        <v>515</v>
      </c>
      <c s="19" t="s">
        <v>39</v>
      </c>
      <c s="24" t="s">
        <v>516</v>
      </c>
      <c s="25" t="s">
        <v>111</v>
      </c>
      <c s="26">
        <v>5.4</v>
      </c>
      <c s="27">
        <v>0</v>
      </c>
      <c s="28">
        <f>ROUND(ROUND(H127,2)*ROUND(G127,3),2)</f>
      </c>
      <c s="25" t="s">
        <v>42</v>
      </c>
      <c r="O127">
        <f>(I127*21)/100</f>
      </c>
      <c t="s">
        <v>13</v>
      </c>
    </row>
    <row r="128" spans="1:5" ht="12.75">
      <c r="A128" s="29" t="s">
        <v>43</v>
      </c>
      <c r="E128" s="30" t="s">
        <v>39</v>
      </c>
    </row>
    <row r="129" spans="1:5" ht="38.25">
      <c r="A129" s="31" t="s">
        <v>45</v>
      </c>
      <c r="E129" s="32" t="s">
        <v>517</v>
      </c>
    </row>
    <row r="130" spans="1:5" ht="369.75">
      <c r="A130" t="s">
        <v>47</v>
      </c>
      <c r="E130" s="30" t="s">
        <v>514</v>
      </c>
    </row>
    <row r="131" spans="1:16" ht="12.75">
      <c r="A131" s="19" t="s">
        <v>37</v>
      </c>
      <c s="23" t="s">
        <v>233</v>
      </c>
      <c s="23" t="s">
        <v>518</v>
      </c>
      <c s="19" t="s">
        <v>39</v>
      </c>
      <c s="24" t="s">
        <v>519</v>
      </c>
      <c s="25" t="s">
        <v>85</v>
      </c>
      <c s="26">
        <v>0.81</v>
      </c>
      <c s="27">
        <v>0</v>
      </c>
      <c s="28">
        <f>ROUND(ROUND(H131,2)*ROUND(G131,3),2)</f>
      </c>
      <c s="25" t="s">
        <v>42</v>
      </c>
      <c r="O131">
        <f>(I131*21)/100</f>
      </c>
      <c t="s">
        <v>13</v>
      </c>
    </row>
    <row r="132" spans="1:5" ht="12.75">
      <c r="A132" s="29" t="s">
        <v>43</v>
      </c>
      <c r="E132" s="30" t="s">
        <v>39</v>
      </c>
    </row>
    <row r="133" spans="1:5" ht="25.5">
      <c r="A133" s="31" t="s">
        <v>45</v>
      </c>
      <c r="E133" s="32" t="s">
        <v>520</v>
      </c>
    </row>
    <row r="134" spans="1:5" ht="267.75">
      <c r="A134" t="s">
        <v>47</v>
      </c>
      <c r="E134" s="30" t="s">
        <v>521</v>
      </c>
    </row>
    <row r="135" spans="1:18" ht="12.75" customHeight="1">
      <c r="A135" s="5" t="s">
        <v>35</v>
      </c>
      <c s="5"/>
      <c s="36" t="s">
        <v>12</v>
      </c>
      <c s="5"/>
      <c s="21" t="s">
        <v>522</v>
      </c>
      <c s="5"/>
      <c s="5"/>
      <c s="5"/>
      <c s="37">
        <f>0+Q135</f>
      </c>
      <c s="5"/>
      <c r="O135">
        <f>0+R135</f>
      </c>
      <c r="Q135">
        <f>0+I136+I140+I144+I148+I152</f>
      </c>
      <c>
        <f>0+O136+O140+O144+O148+O152</f>
      </c>
    </row>
    <row r="136" spans="1:16" ht="12.75">
      <c r="A136" s="19" t="s">
        <v>37</v>
      </c>
      <c s="23" t="s">
        <v>237</v>
      </c>
      <c s="23" t="s">
        <v>523</v>
      </c>
      <c s="19" t="s">
        <v>39</v>
      </c>
      <c s="24" t="s">
        <v>524</v>
      </c>
      <c s="25" t="s">
        <v>111</v>
      </c>
      <c s="26">
        <v>0.563</v>
      </c>
      <c s="27">
        <v>0</v>
      </c>
      <c s="28">
        <f>ROUND(ROUND(H136,2)*ROUND(G136,3),2)</f>
      </c>
      <c s="25" t="s">
        <v>42</v>
      </c>
      <c r="O136">
        <f>(I136*21)/100</f>
      </c>
      <c t="s">
        <v>13</v>
      </c>
    </row>
    <row r="137" spans="1:5" ht="12.75">
      <c r="A137" s="29" t="s">
        <v>43</v>
      </c>
      <c r="E137" s="30" t="s">
        <v>39</v>
      </c>
    </row>
    <row r="138" spans="1:5" ht="38.25">
      <c r="A138" s="31" t="s">
        <v>45</v>
      </c>
      <c r="E138" s="32" t="s">
        <v>525</v>
      </c>
    </row>
    <row r="139" spans="1:5" ht="382.5">
      <c r="A139" t="s">
        <v>47</v>
      </c>
      <c r="E139" s="30" t="s">
        <v>526</v>
      </c>
    </row>
    <row r="140" spans="1:16" ht="12.75">
      <c r="A140" s="19" t="s">
        <v>37</v>
      </c>
      <c s="23" t="s">
        <v>241</v>
      </c>
      <c s="23" t="s">
        <v>527</v>
      </c>
      <c s="19" t="s">
        <v>39</v>
      </c>
      <c s="24" t="s">
        <v>528</v>
      </c>
      <c s="25" t="s">
        <v>85</v>
      </c>
      <c s="26">
        <v>0.065</v>
      </c>
      <c s="27">
        <v>0</v>
      </c>
      <c s="28">
        <f>ROUND(ROUND(H140,2)*ROUND(G140,3),2)</f>
      </c>
      <c s="25" t="s">
        <v>42</v>
      </c>
      <c r="O140">
        <f>(I140*21)/100</f>
      </c>
      <c t="s">
        <v>13</v>
      </c>
    </row>
    <row r="141" spans="1:5" ht="12.75">
      <c r="A141" s="29" t="s">
        <v>43</v>
      </c>
      <c r="E141" s="30" t="s">
        <v>39</v>
      </c>
    </row>
    <row r="142" spans="1:5" ht="25.5">
      <c r="A142" s="31" t="s">
        <v>45</v>
      </c>
      <c r="E142" s="32" t="s">
        <v>529</v>
      </c>
    </row>
    <row r="143" spans="1:5" ht="242.25">
      <c r="A143" t="s">
        <v>47</v>
      </c>
      <c r="E143" s="30" t="s">
        <v>530</v>
      </c>
    </row>
    <row r="144" spans="1:16" ht="12.75">
      <c r="A144" s="19" t="s">
        <v>37</v>
      </c>
      <c s="23" t="s">
        <v>245</v>
      </c>
      <c s="23" t="s">
        <v>531</v>
      </c>
      <c s="19" t="s">
        <v>39</v>
      </c>
      <c s="24" t="s">
        <v>532</v>
      </c>
      <c s="25" t="s">
        <v>111</v>
      </c>
      <c s="26">
        <v>6.144</v>
      </c>
      <c s="27">
        <v>0</v>
      </c>
      <c s="28">
        <f>ROUND(ROUND(H144,2)*ROUND(G144,3),2)</f>
      </c>
      <c s="25" t="s">
        <v>42</v>
      </c>
      <c r="O144">
        <f>(I144*21)/100</f>
      </c>
      <c t="s">
        <v>13</v>
      </c>
    </row>
    <row r="145" spans="1:5" ht="12.75">
      <c r="A145" s="29" t="s">
        <v>43</v>
      </c>
      <c r="E145" s="30" t="s">
        <v>39</v>
      </c>
    </row>
    <row r="146" spans="1:5" ht="165.75">
      <c r="A146" s="31" t="s">
        <v>45</v>
      </c>
      <c r="E146" s="32" t="s">
        <v>533</v>
      </c>
    </row>
    <row r="147" spans="1:5" ht="229.5">
      <c r="A147" t="s">
        <v>47</v>
      </c>
      <c r="E147" s="30" t="s">
        <v>534</v>
      </c>
    </row>
    <row r="148" spans="1:16" ht="12.75">
      <c r="A148" s="19" t="s">
        <v>37</v>
      </c>
      <c s="23" t="s">
        <v>250</v>
      </c>
      <c s="23" t="s">
        <v>535</v>
      </c>
      <c s="19" t="s">
        <v>39</v>
      </c>
      <c s="24" t="s">
        <v>536</v>
      </c>
      <c s="25" t="s">
        <v>111</v>
      </c>
      <c s="26">
        <v>6.413</v>
      </c>
      <c s="27">
        <v>0</v>
      </c>
      <c s="28">
        <f>ROUND(ROUND(H148,2)*ROUND(G148,3),2)</f>
      </c>
      <c s="25" t="s">
        <v>42</v>
      </c>
      <c r="O148">
        <f>(I148*21)/100</f>
      </c>
      <c t="s">
        <v>13</v>
      </c>
    </row>
    <row r="149" spans="1:5" ht="12.75">
      <c r="A149" s="29" t="s">
        <v>43</v>
      </c>
      <c r="E149" s="30" t="s">
        <v>39</v>
      </c>
    </row>
    <row r="150" spans="1:5" ht="38.25">
      <c r="A150" s="31" t="s">
        <v>45</v>
      </c>
      <c r="E150" s="32" t="s">
        <v>537</v>
      </c>
    </row>
    <row r="151" spans="1:5" ht="369.75">
      <c r="A151" t="s">
        <v>47</v>
      </c>
      <c r="E151" s="30" t="s">
        <v>198</v>
      </c>
    </row>
    <row r="152" spans="1:16" ht="12.75">
      <c r="A152" s="19" t="s">
        <v>37</v>
      </c>
      <c s="23" t="s">
        <v>255</v>
      </c>
      <c s="23" t="s">
        <v>538</v>
      </c>
      <c s="19" t="s">
        <v>39</v>
      </c>
      <c s="24" t="s">
        <v>539</v>
      </c>
      <c s="25" t="s">
        <v>85</v>
      </c>
      <c s="26">
        <v>0.768</v>
      </c>
      <c s="27">
        <v>0</v>
      </c>
      <c s="28">
        <f>ROUND(ROUND(H152,2)*ROUND(G152,3),2)</f>
      </c>
      <c s="25" t="s">
        <v>42</v>
      </c>
      <c r="O152">
        <f>(I152*21)/100</f>
      </c>
      <c t="s">
        <v>13</v>
      </c>
    </row>
    <row r="153" spans="1:5" ht="12.75">
      <c r="A153" s="29" t="s">
        <v>43</v>
      </c>
      <c r="E153" s="30" t="s">
        <v>39</v>
      </c>
    </row>
    <row r="154" spans="1:5" ht="25.5">
      <c r="A154" s="31" t="s">
        <v>45</v>
      </c>
      <c r="E154" s="32" t="s">
        <v>540</v>
      </c>
    </row>
    <row r="155" spans="1:5" ht="267.75">
      <c r="A155" t="s">
        <v>47</v>
      </c>
      <c r="E155" s="30" t="s">
        <v>521</v>
      </c>
    </row>
    <row r="156" spans="1:18" ht="12.75" customHeight="1">
      <c r="A156" s="5" t="s">
        <v>35</v>
      </c>
      <c s="5"/>
      <c s="36" t="s">
        <v>23</v>
      </c>
      <c s="5"/>
      <c s="21" t="s">
        <v>193</v>
      </c>
      <c s="5"/>
      <c s="5"/>
      <c s="5"/>
      <c s="37">
        <f>0+Q156</f>
      </c>
      <c s="5"/>
      <c r="O156">
        <f>0+R156</f>
      </c>
      <c r="Q156">
        <f>0+I157+I161+I165</f>
      </c>
      <c>
        <f>0+O157+O161+O165</f>
      </c>
    </row>
    <row r="157" spans="1:16" ht="12.75">
      <c r="A157" s="19" t="s">
        <v>37</v>
      </c>
      <c s="23" t="s">
        <v>260</v>
      </c>
      <c s="23" t="s">
        <v>195</v>
      </c>
      <c s="19" t="s">
        <v>39</v>
      </c>
      <c s="24" t="s">
        <v>196</v>
      </c>
      <c s="25" t="s">
        <v>111</v>
      </c>
      <c s="26">
        <v>1.744</v>
      </c>
      <c s="27">
        <v>0</v>
      </c>
      <c s="28">
        <f>ROUND(ROUND(H157,2)*ROUND(G157,3),2)</f>
      </c>
      <c s="25" t="s">
        <v>42</v>
      </c>
      <c r="O157">
        <f>(I157*21)/100</f>
      </c>
      <c t="s">
        <v>13</v>
      </c>
    </row>
    <row r="158" spans="1:5" ht="12.75">
      <c r="A158" s="29" t="s">
        <v>43</v>
      </c>
      <c r="E158" s="30" t="s">
        <v>39</v>
      </c>
    </row>
    <row r="159" spans="1:5" ht="89.25">
      <c r="A159" s="31" t="s">
        <v>45</v>
      </c>
      <c r="E159" s="32" t="s">
        <v>541</v>
      </c>
    </row>
    <row r="160" spans="1:5" ht="369.75">
      <c r="A160" t="s">
        <v>47</v>
      </c>
      <c r="E160" s="30" t="s">
        <v>198</v>
      </c>
    </row>
    <row r="161" spans="1:16" ht="12.75">
      <c r="A161" s="19" t="s">
        <v>37</v>
      </c>
      <c s="23" t="s">
        <v>265</v>
      </c>
      <c s="23" t="s">
        <v>205</v>
      </c>
      <c s="19" t="s">
        <v>39</v>
      </c>
      <c s="24" t="s">
        <v>206</v>
      </c>
      <c s="25" t="s">
        <v>111</v>
      </c>
      <c s="26">
        <v>0.75</v>
      </c>
      <c s="27">
        <v>0</v>
      </c>
      <c s="28">
        <f>ROUND(ROUND(H161,2)*ROUND(G161,3),2)</f>
      </c>
      <c s="25" t="s">
        <v>42</v>
      </c>
      <c r="O161">
        <f>(I161*21)/100</f>
      </c>
      <c t="s">
        <v>13</v>
      </c>
    </row>
    <row r="162" spans="1:5" ht="12.75">
      <c r="A162" s="29" t="s">
        <v>43</v>
      </c>
      <c r="E162" s="30" t="s">
        <v>39</v>
      </c>
    </row>
    <row r="163" spans="1:5" ht="38.25">
      <c r="A163" s="31" t="s">
        <v>45</v>
      </c>
      <c r="E163" s="32" t="s">
        <v>542</v>
      </c>
    </row>
    <row r="164" spans="1:5" ht="293.25">
      <c r="A164" t="s">
        <v>47</v>
      </c>
      <c r="E164" s="30" t="s">
        <v>209</v>
      </c>
    </row>
    <row r="165" spans="1:16" ht="12.75">
      <c r="A165" s="19" t="s">
        <v>37</v>
      </c>
      <c s="23" t="s">
        <v>270</v>
      </c>
      <c s="23" t="s">
        <v>217</v>
      </c>
      <c s="19" t="s">
        <v>39</v>
      </c>
      <c s="24" t="s">
        <v>218</v>
      </c>
      <c s="25" t="s">
        <v>111</v>
      </c>
      <c s="26">
        <v>1</v>
      </c>
      <c s="27">
        <v>0</v>
      </c>
      <c s="28">
        <f>ROUND(ROUND(H165,2)*ROUND(G165,3),2)</f>
      </c>
      <c s="25" t="s">
        <v>42</v>
      </c>
      <c r="O165">
        <f>(I165*21)/100</f>
      </c>
      <c t="s">
        <v>13</v>
      </c>
    </row>
    <row r="166" spans="1:5" ht="12.75">
      <c r="A166" s="29" t="s">
        <v>43</v>
      </c>
      <c r="E166" s="30" t="s">
        <v>39</v>
      </c>
    </row>
    <row r="167" spans="1:5" ht="89.25">
      <c r="A167" s="31" t="s">
        <v>45</v>
      </c>
      <c r="E167" s="32" t="s">
        <v>543</v>
      </c>
    </row>
    <row r="168" spans="1:5" ht="102">
      <c r="A168" t="s">
        <v>47</v>
      </c>
      <c r="E168" s="30" t="s">
        <v>221</v>
      </c>
    </row>
    <row r="169" spans="1:18" ht="12.75" customHeight="1">
      <c r="A169" s="5" t="s">
        <v>35</v>
      </c>
      <c s="5"/>
      <c s="36" t="s">
        <v>25</v>
      </c>
      <c s="5"/>
      <c s="21" t="s">
        <v>222</v>
      </c>
      <c s="5"/>
      <c s="5"/>
      <c s="5"/>
      <c s="37">
        <f>0+Q169</f>
      </c>
      <c s="5"/>
      <c r="O169">
        <f>0+R169</f>
      </c>
      <c r="Q169">
        <f>0+I170+I174+I178+I182+I186+I190+I194+I198+I202+I206+I210+I214</f>
      </c>
      <c>
        <f>0+O170+O174+O178+O182+O186+O190+O194+O198+O202+O206+O210+O214</f>
      </c>
    </row>
    <row r="170" spans="1:16" ht="12.75">
      <c r="A170" s="19" t="s">
        <v>37</v>
      </c>
      <c s="23" t="s">
        <v>274</v>
      </c>
      <c s="23" t="s">
        <v>229</v>
      </c>
      <c s="19" t="s">
        <v>39</v>
      </c>
      <c s="24" t="s">
        <v>230</v>
      </c>
      <c s="25" t="s">
        <v>171</v>
      </c>
      <c s="26">
        <v>25</v>
      </c>
      <c s="27">
        <v>0</v>
      </c>
      <c s="28">
        <f>ROUND(ROUND(H170,2)*ROUND(G170,3),2)</f>
      </c>
      <c s="25" t="s">
        <v>42</v>
      </c>
      <c r="O170">
        <f>(I170*21)/100</f>
      </c>
      <c t="s">
        <v>13</v>
      </c>
    </row>
    <row r="171" spans="1:5" ht="12.75">
      <c r="A171" s="29" t="s">
        <v>43</v>
      </c>
      <c r="E171" s="30" t="s">
        <v>39</v>
      </c>
    </row>
    <row r="172" spans="1:5" ht="38.25">
      <c r="A172" s="31" t="s">
        <v>45</v>
      </c>
      <c r="E172" s="32" t="s">
        <v>544</v>
      </c>
    </row>
    <row r="173" spans="1:5" ht="51">
      <c r="A173" t="s">
        <v>47</v>
      </c>
      <c r="E173" s="30" t="s">
        <v>232</v>
      </c>
    </row>
    <row r="174" spans="1:16" ht="12.75">
      <c r="A174" s="19" t="s">
        <v>37</v>
      </c>
      <c s="23" t="s">
        <v>281</v>
      </c>
      <c s="23" t="s">
        <v>234</v>
      </c>
      <c s="19" t="s">
        <v>39</v>
      </c>
      <c s="24" t="s">
        <v>235</v>
      </c>
      <c s="25" t="s">
        <v>171</v>
      </c>
      <c s="26">
        <v>850.8</v>
      </c>
      <c s="27">
        <v>0</v>
      </c>
      <c s="28">
        <f>ROUND(ROUND(H174,2)*ROUND(G174,3),2)</f>
      </c>
      <c s="25" t="s">
        <v>42</v>
      </c>
      <c r="O174">
        <f>(I174*21)/100</f>
      </c>
      <c t="s">
        <v>13</v>
      </c>
    </row>
    <row r="175" spans="1:5" ht="12.75">
      <c r="A175" s="29" t="s">
        <v>43</v>
      </c>
      <c r="E175" s="30" t="s">
        <v>39</v>
      </c>
    </row>
    <row r="176" spans="1:5" ht="242.25">
      <c r="A176" s="31" t="s">
        <v>45</v>
      </c>
      <c r="E176" s="32" t="s">
        <v>545</v>
      </c>
    </row>
    <row r="177" spans="1:5" ht="51">
      <c r="A177" t="s">
        <v>47</v>
      </c>
      <c r="E177" s="30" t="s">
        <v>232</v>
      </c>
    </row>
    <row r="178" spans="1:16" ht="12.75">
      <c r="A178" s="19" t="s">
        <v>37</v>
      </c>
      <c s="23" t="s">
        <v>286</v>
      </c>
      <c s="23" t="s">
        <v>546</v>
      </c>
      <c s="19" t="s">
        <v>39</v>
      </c>
      <c s="24" t="s">
        <v>547</v>
      </c>
      <c s="25" t="s">
        <v>171</v>
      </c>
      <c s="26">
        <v>40.8</v>
      </c>
      <c s="27">
        <v>0</v>
      </c>
      <c s="28">
        <f>ROUND(ROUND(H178,2)*ROUND(G178,3),2)</f>
      </c>
      <c s="25" t="s">
        <v>42</v>
      </c>
      <c r="O178">
        <f>(I178*21)/100</f>
      </c>
      <c t="s">
        <v>13</v>
      </c>
    </row>
    <row r="179" spans="1:5" ht="12.75">
      <c r="A179" s="29" t="s">
        <v>43</v>
      </c>
      <c r="E179" s="30" t="s">
        <v>39</v>
      </c>
    </row>
    <row r="180" spans="1:5" ht="89.25">
      <c r="A180" s="31" t="s">
        <v>45</v>
      </c>
      <c r="E180" s="32" t="s">
        <v>548</v>
      </c>
    </row>
    <row r="181" spans="1:5" ht="51">
      <c r="A181" t="s">
        <v>47</v>
      </c>
      <c r="E181" s="30" t="s">
        <v>232</v>
      </c>
    </row>
    <row r="182" spans="1:16" ht="12.75">
      <c r="A182" s="19" t="s">
        <v>37</v>
      </c>
      <c s="23" t="s">
        <v>291</v>
      </c>
      <c s="23" t="s">
        <v>246</v>
      </c>
      <c s="19" t="s">
        <v>39</v>
      </c>
      <c s="24" t="s">
        <v>247</v>
      </c>
      <c s="25" t="s">
        <v>171</v>
      </c>
      <c s="26">
        <v>75</v>
      </c>
      <c s="27">
        <v>0</v>
      </c>
      <c s="28">
        <f>ROUND(ROUND(H182,2)*ROUND(G182,3),2)</f>
      </c>
      <c s="25" t="s">
        <v>42</v>
      </c>
      <c r="O182">
        <f>(I182*21)/100</f>
      </c>
      <c t="s">
        <v>13</v>
      </c>
    </row>
    <row r="183" spans="1:5" ht="12.75">
      <c r="A183" s="29" t="s">
        <v>43</v>
      </c>
      <c r="E183" s="30" t="s">
        <v>39</v>
      </c>
    </row>
    <row r="184" spans="1:5" ht="76.5">
      <c r="A184" s="31" t="s">
        <v>45</v>
      </c>
      <c r="E184" s="32" t="s">
        <v>549</v>
      </c>
    </row>
    <row r="185" spans="1:5" ht="102">
      <c r="A185" t="s">
        <v>47</v>
      </c>
      <c r="E185" s="30" t="s">
        <v>249</v>
      </c>
    </row>
    <row r="186" spans="1:16" ht="12.75">
      <c r="A186" s="19" t="s">
        <v>37</v>
      </c>
      <c s="23" t="s">
        <v>296</v>
      </c>
      <c s="23" t="s">
        <v>256</v>
      </c>
      <c s="19" t="s">
        <v>39</v>
      </c>
      <c s="24" t="s">
        <v>257</v>
      </c>
      <c s="25" t="s">
        <v>171</v>
      </c>
      <c s="26">
        <v>16</v>
      </c>
      <c s="27">
        <v>0</v>
      </c>
      <c s="28">
        <f>ROUND(ROUND(H186,2)*ROUND(G186,3),2)</f>
      </c>
      <c s="25" t="s">
        <v>42</v>
      </c>
      <c r="O186">
        <f>(I186*21)/100</f>
      </c>
      <c t="s">
        <v>13</v>
      </c>
    </row>
    <row r="187" spans="1:5" ht="12.75">
      <c r="A187" s="29" t="s">
        <v>43</v>
      </c>
      <c r="E187" s="30" t="s">
        <v>39</v>
      </c>
    </row>
    <row r="188" spans="1:5" ht="51">
      <c r="A188" s="31" t="s">
        <v>45</v>
      </c>
      <c r="E188" s="32" t="s">
        <v>550</v>
      </c>
    </row>
    <row r="189" spans="1:5" ht="51">
      <c r="A189" t="s">
        <v>47</v>
      </c>
      <c r="E189" s="30" t="s">
        <v>259</v>
      </c>
    </row>
    <row r="190" spans="1:16" ht="12.75">
      <c r="A190" s="19" t="s">
        <v>37</v>
      </c>
      <c s="23" t="s">
        <v>301</v>
      </c>
      <c s="23" t="s">
        <v>261</v>
      </c>
      <c s="19" t="s">
        <v>39</v>
      </c>
      <c s="24" t="s">
        <v>262</v>
      </c>
      <c s="25" t="s">
        <v>171</v>
      </c>
      <c s="26">
        <v>16</v>
      </c>
      <c s="27">
        <v>0</v>
      </c>
      <c s="28">
        <f>ROUND(ROUND(H190,2)*ROUND(G190,3),2)</f>
      </c>
      <c s="25" t="s">
        <v>42</v>
      </c>
      <c r="O190">
        <f>(I190*21)/100</f>
      </c>
      <c t="s">
        <v>13</v>
      </c>
    </row>
    <row r="191" spans="1:5" ht="12.75">
      <c r="A191" s="29" t="s">
        <v>43</v>
      </c>
      <c r="E191" s="30" t="s">
        <v>39</v>
      </c>
    </row>
    <row r="192" spans="1:5" ht="38.25">
      <c r="A192" s="31" t="s">
        <v>45</v>
      </c>
      <c r="E192" s="32" t="s">
        <v>551</v>
      </c>
    </row>
    <row r="193" spans="1:5" ht="140.25">
      <c r="A193" t="s">
        <v>47</v>
      </c>
      <c r="E193" s="30" t="s">
        <v>264</v>
      </c>
    </row>
    <row r="194" spans="1:16" ht="12.75">
      <c r="A194" s="19" t="s">
        <v>37</v>
      </c>
      <c s="23" t="s">
        <v>306</v>
      </c>
      <c s="23" t="s">
        <v>266</v>
      </c>
      <c s="19" t="s">
        <v>39</v>
      </c>
      <c s="24" t="s">
        <v>267</v>
      </c>
      <c s="25" t="s">
        <v>171</v>
      </c>
      <c s="26">
        <v>16</v>
      </c>
      <c s="27">
        <v>0</v>
      </c>
      <c s="28">
        <f>ROUND(ROUND(H194,2)*ROUND(G194,3),2)</f>
      </c>
      <c s="25" t="s">
        <v>42</v>
      </c>
      <c r="O194">
        <f>(I194*21)/100</f>
      </c>
      <c t="s">
        <v>13</v>
      </c>
    </row>
    <row r="195" spans="1:5" ht="12.75">
      <c r="A195" s="29" t="s">
        <v>43</v>
      </c>
      <c r="E195" s="30" t="s">
        <v>39</v>
      </c>
    </row>
    <row r="196" spans="1:5" ht="38.25">
      <c r="A196" s="31" t="s">
        <v>45</v>
      </c>
      <c r="E196" s="32" t="s">
        <v>552</v>
      </c>
    </row>
    <row r="197" spans="1:5" ht="140.25">
      <c r="A197" t="s">
        <v>47</v>
      </c>
      <c r="E197" s="30" t="s">
        <v>264</v>
      </c>
    </row>
    <row r="198" spans="1:16" ht="12.75">
      <c r="A198" s="19" t="s">
        <v>37</v>
      </c>
      <c s="23" t="s">
        <v>310</v>
      </c>
      <c s="23" t="s">
        <v>553</v>
      </c>
      <c s="19" t="s">
        <v>39</v>
      </c>
      <c s="24" t="s">
        <v>554</v>
      </c>
      <c s="25" t="s">
        <v>171</v>
      </c>
      <c s="26">
        <v>619</v>
      </c>
      <c s="27">
        <v>0</v>
      </c>
      <c s="28">
        <f>ROUND(ROUND(H198,2)*ROUND(G198,3),2)</f>
      </c>
      <c s="25" t="s">
        <v>42</v>
      </c>
      <c r="O198">
        <f>(I198*21)/100</f>
      </c>
      <c t="s">
        <v>13</v>
      </c>
    </row>
    <row r="199" spans="1:5" ht="12.75">
      <c r="A199" s="29" t="s">
        <v>43</v>
      </c>
      <c r="E199" s="30" t="s">
        <v>39</v>
      </c>
    </row>
    <row r="200" spans="1:5" ht="114.75">
      <c r="A200" s="31" t="s">
        <v>45</v>
      </c>
      <c r="E200" s="32" t="s">
        <v>555</v>
      </c>
    </row>
    <row r="201" spans="1:5" ht="153">
      <c r="A201" t="s">
        <v>47</v>
      </c>
      <c r="E201" s="30" t="s">
        <v>279</v>
      </c>
    </row>
    <row r="202" spans="1:16" ht="12.75">
      <c r="A202" s="19" t="s">
        <v>37</v>
      </c>
      <c s="23" t="s">
        <v>315</v>
      </c>
      <c s="23" t="s">
        <v>556</v>
      </c>
      <c s="19" t="s">
        <v>39</v>
      </c>
      <c s="24" t="s">
        <v>557</v>
      </c>
      <c s="25" t="s">
        <v>171</v>
      </c>
      <c s="26">
        <v>33</v>
      </c>
      <c s="27">
        <v>0</v>
      </c>
      <c s="28">
        <f>ROUND(ROUND(H202,2)*ROUND(G202,3),2)</f>
      </c>
      <c s="25" t="s">
        <v>42</v>
      </c>
      <c r="O202">
        <f>(I202*21)/100</f>
      </c>
      <c t="s">
        <v>13</v>
      </c>
    </row>
    <row r="203" spans="1:5" ht="12.75">
      <c r="A203" s="29" t="s">
        <v>43</v>
      </c>
      <c r="E203" s="30" t="s">
        <v>39</v>
      </c>
    </row>
    <row r="204" spans="1:5" ht="89.25">
      <c r="A204" s="31" t="s">
        <v>45</v>
      </c>
      <c r="E204" s="32" t="s">
        <v>558</v>
      </c>
    </row>
    <row r="205" spans="1:5" ht="153">
      <c r="A205" t="s">
        <v>47</v>
      </c>
      <c r="E205" s="30" t="s">
        <v>279</v>
      </c>
    </row>
    <row r="206" spans="1:16" ht="12.75">
      <c r="A206" s="19" t="s">
        <v>37</v>
      </c>
      <c s="23" t="s">
        <v>319</v>
      </c>
      <c s="23" t="s">
        <v>559</v>
      </c>
      <c s="19" t="s">
        <v>39</v>
      </c>
      <c s="24" t="s">
        <v>560</v>
      </c>
      <c s="25" t="s">
        <v>171</v>
      </c>
      <c s="26">
        <v>8.4</v>
      </c>
      <c s="27">
        <v>0</v>
      </c>
      <c s="28">
        <f>ROUND(ROUND(H206,2)*ROUND(G206,3),2)</f>
      </c>
      <c s="25" t="s">
        <v>42</v>
      </c>
      <c r="O206">
        <f>(I206*21)/100</f>
      </c>
      <c t="s">
        <v>13</v>
      </c>
    </row>
    <row r="207" spans="1:5" ht="12.75">
      <c r="A207" s="29" t="s">
        <v>43</v>
      </c>
      <c r="E207" s="30" t="s">
        <v>39</v>
      </c>
    </row>
    <row r="208" spans="1:5" ht="76.5">
      <c r="A208" s="31" t="s">
        <v>45</v>
      </c>
      <c r="E208" s="32" t="s">
        <v>561</v>
      </c>
    </row>
    <row r="209" spans="1:5" ht="153">
      <c r="A209" t="s">
        <v>47</v>
      </c>
      <c r="E209" s="30" t="s">
        <v>279</v>
      </c>
    </row>
    <row r="210" spans="1:16" ht="25.5">
      <c r="A210" s="19" t="s">
        <v>37</v>
      </c>
      <c s="23" t="s">
        <v>321</v>
      </c>
      <c s="23" t="s">
        <v>562</v>
      </c>
      <c s="19" t="s">
        <v>39</v>
      </c>
      <c s="24" t="s">
        <v>563</v>
      </c>
      <c s="25" t="s">
        <v>171</v>
      </c>
      <c s="26">
        <v>12.5</v>
      </c>
      <c s="27">
        <v>0</v>
      </c>
      <c s="28">
        <f>ROUND(ROUND(H210,2)*ROUND(G210,3),2)</f>
      </c>
      <c s="25" t="s">
        <v>42</v>
      </c>
      <c r="O210">
        <f>(I210*21)/100</f>
      </c>
      <c t="s">
        <v>13</v>
      </c>
    </row>
    <row r="211" spans="1:5" ht="12.75">
      <c r="A211" s="29" t="s">
        <v>43</v>
      </c>
      <c r="E211" s="30" t="s">
        <v>39</v>
      </c>
    </row>
    <row r="212" spans="1:5" ht="102">
      <c r="A212" s="31" t="s">
        <v>45</v>
      </c>
      <c r="E212" s="32" t="s">
        <v>564</v>
      </c>
    </row>
    <row r="213" spans="1:5" ht="153">
      <c r="A213" t="s">
        <v>47</v>
      </c>
      <c r="E213" s="30" t="s">
        <v>279</v>
      </c>
    </row>
    <row r="214" spans="1:16" ht="25.5">
      <c r="A214" s="19" t="s">
        <v>37</v>
      </c>
      <c s="23" t="s">
        <v>325</v>
      </c>
      <c s="23" t="s">
        <v>565</v>
      </c>
      <c s="19" t="s">
        <v>39</v>
      </c>
      <c s="24" t="s">
        <v>566</v>
      </c>
      <c s="25" t="s">
        <v>171</v>
      </c>
      <c s="26">
        <v>7.8</v>
      </c>
      <c s="27">
        <v>0</v>
      </c>
      <c s="28">
        <f>ROUND(ROUND(H214,2)*ROUND(G214,3),2)</f>
      </c>
      <c s="25" t="s">
        <v>42</v>
      </c>
      <c r="O214">
        <f>(I214*21)/100</f>
      </c>
      <c t="s">
        <v>13</v>
      </c>
    </row>
    <row r="215" spans="1:5" ht="12.75">
      <c r="A215" s="29" t="s">
        <v>43</v>
      </c>
      <c r="E215" s="30" t="s">
        <v>39</v>
      </c>
    </row>
    <row r="216" spans="1:5" ht="89.25">
      <c r="A216" s="31" t="s">
        <v>45</v>
      </c>
      <c r="E216" s="32" t="s">
        <v>567</v>
      </c>
    </row>
    <row r="217" spans="1:5" ht="153">
      <c r="A217" t="s">
        <v>47</v>
      </c>
      <c r="E217" s="30" t="s">
        <v>279</v>
      </c>
    </row>
    <row r="218" spans="1:18" ht="12.75" customHeight="1">
      <c r="A218" s="5" t="s">
        <v>35</v>
      </c>
      <c s="5"/>
      <c s="36" t="s">
        <v>70</v>
      </c>
      <c s="5"/>
      <c s="21" t="s">
        <v>568</v>
      </c>
      <c s="5"/>
      <c s="5"/>
      <c s="5"/>
      <c s="37">
        <f>0+Q218</f>
      </c>
      <c s="5"/>
      <c r="O218">
        <f>0+R218</f>
      </c>
      <c r="Q218">
        <f>0+I219+I223+I227+I231+I235+I239</f>
      </c>
      <c>
        <f>0+O219+O223+O227+O231+O235+O239</f>
      </c>
    </row>
    <row r="219" spans="1:16" ht="12.75">
      <c r="A219" s="19" t="s">
        <v>37</v>
      </c>
      <c s="23" t="s">
        <v>327</v>
      </c>
      <c s="23" t="s">
        <v>569</v>
      </c>
      <c s="19" t="s">
        <v>39</v>
      </c>
      <c s="24" t="s">
        <v>570</v>
      </c>
      <c s="25" t="s">
        <v>171</v>
      </c>
      <c s="26">
        <v>52</v>
      </c>
      <c s="27">
        <v>0</v>
      </c>
      <c s="28">
        <f>ROUND(ROUND(H219,2)*ROUND(G219,3),2)</f>
      </c>
      <c s="25" t="s">
        <v>42</v>
      </c>
      <c r="O219">
        <f>(I219*21)/100</f>
      </c>
      <c t="s">
        <v>13</v>
      </c>
    </row>
    <row r="220" spans="1:5" ht="12.75">
      <c r="A220" s="29" t="s">
        <v>43</v>
      </c>
      <c r="E220" s="30" t="s">
        <v>571</v>
      </c>
    </row>
    <row r="221" spans="1:5" ht="12.75">
      <c r="A221" s="31" t="s">
        <v>45</v>
      </c>
      <c r="E221" s="32" t="s">
        <v>572</v>
      </c>
    </row>
    <row r="222" spans="1:5" ht="191.25">
      <c r="A222" t="s">
        <v>47</v>
      </c>
      <c r="E222" s="30" t="s">
        <v>573</v>
      </c>
    </row>
    <row r="223" spans="1:16" ht="25.5">
      <c r="A223" s="19" t="s">
        <v>37</v>
      </c>
      <c s="23" t="s">
        <v>333</v>
      </c>
      <c s="23" t="s">
        <v>574</v>
      </c>
      <c s="19" t="s">
        <v>39</v>
      </c>
      <c s="24" t="s">
        <v>575</v>
      </c>
      <c s="25" t="s">
        <v>171</v>
      </c>
      <c s="26">
        <v>13.05</v>
      </c>
      <c s="27">
        <v>0</v>
      </c>
      <c s="28">
        <f>ROUND(ROUND(H223,2)*ROUND(G223,3),2)</f>
      </c>
      <c s="25" t="s">
        <v>42</v>
      </c>
      <c r="O223">
        <f>(I223*21)/100</f>
      </c>
      <c t="s">
        <v>13</v>
      </c>
    </row>
    <row r="224" spans="1:5" ht="12.75">
      <c r="A224" s="29" t="s">
        <v>43</v>
      </c>
      <c r="E224" s="30" t="s">
        <v>39</v>
      </c>
    </row>
    <row r="225" spans="1:5" ht="89.25">
      <c r="A225" s="31" t="s">
        <v>45</v>
      </c>
      <c r="E225" s="32" t="s">
        <v>576</v>
      </c>
    </row>
    <row r="226" spans="1:5" ht="191.25">
      <c r="A226" t="s">
        <v>47</v>
      </c>
      <c r="E226" s="30" t="s">
        <v>577</v>
      </c>
    </row>
    <row r="227" spans="1:16" ht="12.75">
      <c r="A227" s="19" t="s">
        <v>37</v>
      </c>
      <c s="23" t="s">
        <v>335</v>
      </c>
      <c s="23" t="s">
        <v>578</v>
      </c>
      <c s="19" t="s">
        <v>39</v>
      </c>
      <c s="24" t="s">
        <v>579</v>
      </c>
      <c s="25" t="s">
        <v>171</v>
      </c>
      <c s="26">
        <v>8.55</v>
      </c>
      <c s="27">
        <v>0</v>
      </c>
      <c s="28">
        <f>ROUND(ROUND(H227,2)*ROUND(G227,3),2)</f>
      </c>
      <c s="25" t="s">
        <v>42</v>
      </c>
      <c r="O227">
        <f>(I227*21)/100</f>
      </c>
      <c t="s">
        <v>13</v>
      </c>
    </row>
    <row r="228" spans="1:5" ht="12.75">
      <c r="A228" s="29" t="s">
        <v>43</v>
      </c>
      <c r="E228" s="30" t="s">
        <v>39</v>
      </c>
    </row>
    <row r="229" spans="1:5" ht="38.25">
      <c r="A229" s="31" t="s">
        <v>45</v>
      </c>
      <c r="E229" s="32" t="s">
        <v>580</v>
      </c>
    </row>
    <row r="230" spans="1:5" ht="38.25">
      <c r="A230" t="s">
        <v>47</v>
      </c>
      <c r="E230" s="30" t="s">
        <v>581</v>
      </c>
    </row>
    <row r="231" spans="1:16" ht="12.75">
      <c r="A231" s="19" t="s">
        <v>37</v>
      </c>
      <c s="23" t="s">
        <v>339</v>
      </c>
      <c s="23" t="s">
        <v>582</v>
      </c>
      <c s="19" t="s">
        <v>39</v>
      </c>
      <c s="24" t="s">
        <v>583</v>
      </c>
      <c s="25" t="s">
        <v>171</v>
      </c>
      <c s="26">
        <v>5.19</v>
      </c>
      <c s="27">
        <v>0</v>
      </c>
      <c s="28">
        <f>ROUND(ROUND(H231,2)*ROUND(G231,3),2)</f>
      </c>
      <c s="25" t="s">
        <v>42</v>
      </c>
      <c r="O231">
        <f>(I231*21)/100</f>
      </c>
      <c t="s">
        <v>13</v>
      </c>
    </row>
    <row r="232" spans="1:5" ht="12.75">
      <c r="A232" s="29" t="s">
        <v>43</v>
      </c>
      <c r="E232" s="30" t="s">
        <v>39</v>
      </c>
    </row>
    <row r="233" spans="1:5" ht="25.5">
      <c r="A233" s="31" t="s">
        <v>45</v>
      </c>
      <c r="E233" s="32" t="s">
        <v>584</v>
      </c>
    </row>
    <row r="234" spans="1:5" ht="51">
      <c r="A234" t="s">
        <v>47</v>
      </c>
      <c r="E234" s="30" t="s">
        <v>585</v>
      </c>
    </row>
    <row r="235" spans="1:16" ht="12.75">
      <c r="A235" s="19" t="s">
        <v>37</v>
      </c>
      <c s="23" t="s">
        <v>341</v>
      </c>
      <c s="23" t="s">
        <v>586</v>
      </c>
      <c s="19" t="s">
        <v>39</v>
      </c>
      <c s="24" t="s">
        <v>587</v>
      </c>
      <c s="25" t="s">
        <v>171</v>
      </c>
      <c s="26">
        <v>2.25</v>
      </c>
      <c s="27">
        <v>0</v>
      </c>
      <c s="28">
        <f>ROUND(ROUND(H235,2)*ROUND(G235,3),2)</f>
      </c>
      <c s="25" t="s">
        <v>42</v>
      </c>
      <c r="O235">
        <f>(I235*21)/100</f>
      </c>
      <c t="s">
        <v>13</v>
      </c>
    </row>
    <row r="236" spans="1:5" ht="12.75">
      <c r="A236" s="29" t="s">
        <v>43</v>
      </c>
      <c r="E236" s="30" t="s">
        <v>39</v>
      </c>
    </row>
    <row r="237" spans="1:5" ht="25.5">
      <c r="A237" s="31" t="s">
        <v>45</v>
      </c>
      <c r="E237" s="32" t="s">
        <v>588</v>
      </c>
    </row>
    <row r="238" spans="1:5" ht="51">
      <c r="A238" t="s">
        <v>47</v>
      </c>
      <c r="E238" s="30" t="s">
        <v>585</v>
      </c>
    </row>
    <row r="239" spans="1:16" ht="12.75">
      <c r="A239" s="19" t="s">
        <v>37</v>
      </c>
      <c s="23" t="s">
        <v>345</v>
      </c>
      <c s="23" t="s">
        <v>589</v>
      </c>
      <c s="19" t="s">
        <v>39</v>
      </c>
      <c s="24" t="s">
        <v>590</v>
      </c>
      <c s="25" t="s">
        <v>171</v>
      </c>
      <c s="26">
        <v>1.125</v>
      </c>
      <c s="27">
        <v>0</v>
      </c>
      <c s="28">
        <f>ROUND(ROUND(H239,2)*ROUND(G239,3),2)</f>
      </c>
      <c s="25" t="s">
        <v>42</v>
      </c>
      <c r="O239">
        <f>(I239*21)/100</f>
      </c>
      <c t="s">
        <v>13</v>
      </c>
    </row>
    <row r="240" spans="1:5" ht="12.75">
      <c r="A240" s="29" t="s">
        <v>43</v>
      </c>
      <c r="E240" s="30" t="s">
        <v>39</v>
      </c>
    </row>
    <row r="241" spans="1:5" ht="25.5">
      <c r="A241" s="31" t="s">
        <v>45</v>
      </c>
      <c r="E241" s="32" t="s">
        <v>591</v>
      </c>
    </row>
    <row r="242" spans="1:5" ht="51">
      <c r="A242" t="s">
        <v>47</v>
      </c>
      <c r="E242" s="30" t="s">
        <v>585</v>
      </c>
    </row>
    <row r="243" spans="1:18" ht="12.75" customHeight="1">
      <c r="A243" s="5" t="s">
        <v>35</v>
      </c>
      <c s="5"/>
      <c s="36" t="s">
        <v>75</v>
      </c>
      <c s="5"/>
      <c s="21" t="s">
        <v>280</v>
      </c>
      <c s="5"/>
      <c s="5"/>
      <c s="5"/>
      <c s="37">
        <f>0+Q243</f>
      </c>
      <c s="5"/>
      <c r="O243">
        <f>0+R243</f>
      </c>
      <c r="Q243">
        <f>0+I244</f>
      </c>
      <c>
        <f>0+O244</f>
      </c>
    </row>
    <row r="244" spans="1:16" ht="12.75">
      <c r="A244" s="19" t="s">
        <v>37</v>
      </c>
      <c s="23" t="s">
        <v>347</v>
      </c>
      <c s="23" t="s">
        <v>592</v>
      </c>
      <c s="19" t="s">
        <v>39</v>
      </c>
      <c s="24" t="s">
        <v>593</v>
      </c>
      <c s="25" t="s">
        <v>66</v>
      </c>
      <c s="26">
        <v>5</v>
      </c>
      <c s="27">
        <v>0</v>
      </c>
      <c s="28">
        <f>ROUND(ROUND(H244,2)*ROUND(G244,3),2)</f>
      </c>
      <c s="25" t="s">
        <v>42</v>
      </c>
      <c r="O244">
        <f>(I244*21)/100</f>
      </c>
      <c t="s">
        <v>13</v>
      </c>
    </row>
    <row r="245" spans="1:5" ht="12.75">
      <c r="A245" s="29" t="s">
        <v>43</v>
      </c>
      <c r="E245" s="30" t="s">
        <v>39</v>
      </c>
    </row>
    <row r="246" spans="1:5" ht="12.75">
      <c r="A246" s="31" t="s">
        <v>45</v>
      </c>
      <c r="E246" s="32" t="s">
        <v>594</v>
      </c>
    </row>
    <row r="247" spans="1:5" ht="25.5">
      <c r="A247" t="s">
        <v>47</v>
      </c>
      <c r="E247" s="30" t="s">
        <v>299</v>
      </c>
    </row>
    <row r="248" spans="1:18" ht="12.75" customHeight="1">
      <c r="A248" s="5" t="s">
        <v>35</v>
      </c>
      <c s="5"/>
      <c s="36" t="s">
        <v>30</v>
      </c>
      <c s="5"/>
      <c s="21" t="s">
        <v>300</v>
      </c>
      <c s="5"/>
      <c s="5"/>
      <c s="5"/>
      <c s="37">
        <f>0+Q248</f>
      </c>
      <c s="5"/>
      <c r="O248">
        <f>0+R248</f>
      </c>
      <c r="Q248">
        <f>0+I249+I253+I257+I261+I265+I269+I273+I277+I281+I285+I289+I293+I297+I301+I305+I309+I313+I317+I321+I325+I329+I333+I337+I341+I345+I349+I353</f>
      </c>
      <c>
        <f>0+O249+O253+O257+O261+O265+O269+O273+O277+O281+O285+O289+O293+O297+O301+O305+O309+O313+O317+O321+O325+O329+O333+O337+O341+O345+O349+O353</f>
      </c>
    </row>
    <row r="249" spans="1:16" ht="12.75">
      <c r="A249" s="19" t="s">
        <v>37</v>
      </c>
      <c s="23" t="s">
        <v>351</v>
      </c>
      <c s="23" t="s">
        <v>595</v>
      </c>
      <c s="19" t="s">
        <v>39</v>
      </c>
      <c s="24" t="s">
        <v>596</v>
      </c>
      <c s="25" t="s">
        <v>121</v>
      </c>
      <c s="26">
        <v>12.7</v>
      </c>
      <c s="27">
        <v>0</v>
      </c>
      <c s="28">
        <f>ROUND(ROUND(H249,2)*ROUND(G249,3),2)</f>
      </c>
      <c s="25" t="s">
        <v>42</v>
      </c>
      <c r="O249">
        <f>(I249*21)/100</f>
      </c>
      <c t="s">
        <v>13</v>
      </c>
    </row>
    <row r="250" spans="1:5" ht="12.75">
      <c r="A250" s="29" t="s">
        <v>43</v>
      </c>
      <c r="E250" s="30" t="s">
        <v>39</v>
      </c>
    </row>
    <row r="251" spans="1:5" ht="51">
      <c r="A251" s="31" t="s">
        <v>45</v>
      </c>
      <c r="E251" s="32" t="s">
        <v>597</v>
      </c>
    </row>
    <row r="252" spans="1:5" ht="63.75">
      <c r="A252" t="s">
        <v>47</v>
      </c>
      <c r="E252" s="30" t="s">
        <v>598</v>
      </c>
    </row>
    <row r="253" spans="1:16" ht="12.75">
      <c r="A253" s="19" t="s">
        <v>37</v>
      </c>
      <c s="23" t="s">
        <v>353</v>
      </c>
      <c s="23" t="s">
        <v>599</v>
      </c>
      <c s="19" t="s">
        <v>39</v>
      </c>
      <c s="24" t="s">
        <v>600</v>
      </c>
      <c s="25" t="s">
        <v>121</v>
      </c>
      <c s="26">
        <v>22.4</v>
      </c>
      <c s="27">
        <v>0</v>
      </c>
      <c s="28">
        <f>ROUND(ROUND(H253,2)*ROUND(G253,3),2)</f>
      </c>
      <c s="25" t="s">
        <v>42</v>
      </c>
      <c r="O253">
        <f>(I253*21)/100</f>
      </c>
      <c t="s">
        <v>13</v>
      </c>
    </row>
    <row r="254" spans="1:5" ht="12.75">
      <c r="A254" s="29" t="s">
        <v>43</v>
      </c>
      <c r="E254" s="30" t="s">
        <v>39</v>
      </c>
    </row>
    <row r="255" spans="1:5" ht="51">
      <c r="A255" s="31" t="s">
        <v>45</v>
      </c>
      <c r="E255" s="32" t="s">
        <v>601</v>
      </c>
    </row>
    <row r="256" spans="1:5" ht="63.75">
      <c r="A256" t="s">
        <v>47</v>
      </c>
      <c r="E256" s="30" t="s">
        <v>598</v>
      </c>
    </row>
    <row r="257" spans="1:16" ht="25.5">
      <c r="A257" s="19" t="s">
        <v>37</v>
      </c>
      <c s="23" t="s">
        <v>358</v>
      </c>
      <c s="23" t="s">
        <v>302</v>
      </c>
      <c s="19" t="s">
        <v>39</v>
      </c>
      <c s="24" t="s">
        <v>303</v>
      </c>
      <c s="25" t="s">
        <v>66</v>
      </c>
      <c s="26">
        <v>4</v>
      </c>
      <c s="27">
        <v>0</v>
      </c>
      <c s="28">
        <f>ROUND(ROUND(H257,2)*ROUND(G257,3),2)</f>
      </c>
      <c s="25" t="s">
        <v>42</v>
      </c>
      <c r="O257">
        <f>(I257*21)/100</f>
      </c>
      <c t="s">
        <v>13</v>
      </c>
    </row>
    <row r="258" spans="1:5" ht="12.75">
      <c r="A258" s="29" t="s">
        <v>43</v>
      </c>
      <c r="E258" s="30" t="s">
        <v>39</v>
      </c>
    </row>
    <row r="259" spans="1:5" ht="25.5">
      <c r="A259" s="31" t="s">
        <v>45</v>
      </c>
      <c r="E259" s="32" t="s">
        <v>602</v>
      </c>
    </row>
    <row r="260" spans="1:5" ht="63.75">
      <c r="A260" t="s">
        <v>47</v>
      </c>
      <c r="E260" s="30" t="s">
        <v>305</v>
      </c>
    </row>
    <row r="261" spans="1:16" ht="25.5">
      <c r="A261" s="19" t="s">
        <v>37</v>
      </c>
      <c s="23" t="s">
        <v>362</v>
      </c>
      <c s="23" t="s">
        <v>307</v>
      </c>
      <c s="19" t="s">
        <v>39</v>
      </c>
      <c s="24" t="s">
        <v>308</v>
      </c>
      <c s="25" t="s">
        <v>66</v>
      </c>
      <c s="26">
        <v>4</v>
      </c>
      <c s="27">
        <v>0</v>
      </c>
      <c s="28">
        <f>ROUND(ROUND(H261,2)*ROUND(G261,3),2)</f>
      </c>
      <c s="25" t="s">
        <v>42</v>
      </c>
      <c r="O261">
        <f>(I261*21)/100</f>
      </c>
      <c t="s">
        <v>13</v>
      </c>
    </row>
    <row r="262" spans="1:5" ht="12.75">
      <c r="A262" s="29" t="s">
        <v>43</v>
      </c>
      <c r="E262" s="30" t="s">
        <v>39</v>
      </c>
    </row>
    <row r="263" spans="1:5" ht="25.5">
      <c r="A263" s="31" t="s">
        <v>45</v>
      </c>
      <c r="E263" s="32" t="s">
        <v>603</v>
      </c>
    </row>
    <row r="264" spans="1:5" ht="25.5">
      <c r="A264" t="s">
        <v>47</v>
      </c>
      <c r="E264" s="30" t="s">
        <v>309</v>
      </c>
    </row>
    <row r="265" spans="1:16" ht="25.5">
      <c r="A265" s="19" t="s">
        <v>37</v>
      </c>
      <c s="23" t="s">
        <v>365</v>
      </c>
      <c s="23" t="s">
        <v>316</v>
      </c>
      <c s="19" t="s">
        <v>39</v>
      </c>
      <c s="24" t="s">
        <v>317</v>
      </c>
      <c s="25" t="s">
        <v>66</v>
      </c>
      <c s="26">
        <v>7</v>
      </c>
      <c s="27">
        <v>0</v>
      </c>
      <c s="28">
        <f>ROUND(ROUND(H265,2)*ROUND(G265,3),2)</f>
      </c>
      <c s="25" t="s">
        <v>42</v>
      </c>
      <c r="O265">
        <f>(I265*21)/100</f>
      </c>
      <c t="s">
        <v>13</v>
      </c>
    </row>
    <row r="266" spans="1:5" ht="12.75">
      <c r="A266" s="29" t="s">
        <v>43</v>
      </c>
      <c r="E266" s="30" t="s">
        <v>39</v>
      </c>
    </row>
    <row r="267" spans="1:5" ht="51">
      <c r="A267" s="31" t="s">
        <v>45</v>
      </c>
      <c r="E267" s="32" t="s">
        <v>604</v>
      </c>
    </row>
    <row r="268" spans="1:5" ht="63.75">
      <c r="A268" t="s">
        <v>47</v>
      </c>
      <c r="E268" s="30" t="s">
        <v>305</v>
      </c>
    </row>
    <row r="269" spans="1:16" ht="12.75">
      <c r="A269" s="19" t="s">
        <v>37</v>
      </c>
      <c s="23" t="s">
        <v>370</v>
      </c>
      <c s="23" t="s">
        <v>322</v>
      </c>
      <c s="19" t="s">
        <v>39</v>
      </c>
      <c s="24" t="s">
        <v>323</v>
      </c>
      <c s="25" t="s">
        <v>66</v>
      </c>
      <c s="26">
        <v>7</v>
      </c>
      <c s="27">
        <v>0</v>
      </c>
      <c s="28">
        <f>ROUND(ROUND(H269,2)*ROUND(G269,3),2)</f>
      </c>
      <c s="25" t="s">
        <v>42</v>
      </c>
      <c r="O269">
        <f>(I269*21)/100</f>
      </c>
      <c t="s">
        <v>13</v>
      </c>
    </row>
    <row r="270" spans="1:5" ht="12.75">
      <c r="A270" s="29" t="s">
        <v>43</v>
      </c>
      <c r="E270" s="30" t="s">
        <v>39</v>
      </c>
    </row>
    <row r="271" spans="1:5" ht="38.25">
      <c r="A271" s="31" t="s">
        <v>45</v>
      </c>
      <c r="E271" s="32" t="s">
        <v>605</v>
      </c>
    </row>
    <row r="272" spans="1:5" ht="25.5">
      <c r="A272" t="s">
        <v>47</v>
      </c>
      <c r="E272" s="30" t="s">
        <v>309</v>
      </c>
    </row>
    <row r="273" spans="1:16" ht="12.75">
      <c r="A273" s="19" t="s">
        <v>37</v>
      </c>
      <c s="23" t="s">
        <v>373</v>
      </c>
      <c s="23" t="s">
        <v>328</v>
      </c>
      <c s="19" t="s">
        <v>39</v>
      </c>
      <c s="24" t="s">
        <v>329</v>
      </c>
      <c s="25" t="s">
        <v>330</v>
      </c>
      <c s="26">
        <v>427</v>
      </c>
      <c s="27">
        <v>0</v>
      </c>
      <c s="28">
        <f>ROUND(ROUND(H273,2)*ROUND(G273,3),2)</f>
      </c>
      <c s="25" t="s">
        <v>42</v>
      </c>
      <c r="O273">
        <f>(I273*21)/100</f>
      </c>
      <c t="s">
        <v>13</v>
      </c>
    </row>
    <row r="274" spans="1:5" ht="12.75">
      <c r="A274" s="29" t="s">
        <v>43</v>
      </c>
      <c r="E274" s="30" t="s">
        <v>39</v>
      </c>
    </row>
    <row r="275" spans="1:5" ht="38.25">
      <c r="A275" s="31" t="s">
        <v>45</v>
      </c>
      <c r="E275" s="32" t="s">
        <v>606</v>
      </c>
    </row>
    <row r="276" spans="1:5" ht="25.5">
      <c r="A276" t="s">
        <v>47</v>
      </c>
      <c r="E276" s="30" t="s">
        <v>332</v>
      </c>
    </row>
    <row r="277" spans="1:16" ht="25.5">
      <c r="A277" s="19" t="s">
        <v>37</v>
      </c>
      <c s="23" t="s">
        <v>378</v>
      </c>
      <c s="23" t="s">
        <v>336</v>
      </c>
      <c s="19" t="s">
        <v>39</v>
      </c>
      <c s="24" t="s">
        <v>337</v>
      </c>
      <c s="25" t="s">
        <v>66</v>
      </c>
      <c s="26">
        <v>2</v>
      </c>
      <c s="27">
        <v>0</v>
      </c>
      <c s="28">
        <f>ROUND(ROUND(H277,2)*ROUND(G277,3),2)</f>
      </c>
      <c s="25" t="s">
        <v>42</v>
      </c>
      <c r="O277">
        <f>(I277*21)/100</f>
      </c>
      <c t="s">
        <v>13</v>
      </c>
    </row>
    <row r="278" spans="1:5" ht="12.75">
      <c r="A278" s="29" t="s">
        <v>43</v>
      </c>
      <c r="E278" s="30" t="s">
        <v>39</v>
      </c>
    </row>
    <row r="279" spans="1:5" ht="38.25">
      <c r="A279" s="31" t="s">
        <v>45</v>
      </c>
      <c r="E279" s="32" t="s">
        <v>607</v>
      </c>
    </row>
    <row r="280" spans="1:5" ht="63.75">
      <c r="A280" t="s">
        <v>47</v>
      </c>
      <c r="E280" s="30" t="s">
        <v>305</v>
      </c>
    </row>
    <row r="281" spans="1:16" ht="12.75">
      <c r="A281" s="19" t="s">
        <v>37</v>
      </c>
      <c s="23" t="s">
        <v>383</v>
      </c>
      <c s="23" t="s">
        <v>342</v>
      </c>
      <c s="19" t="s">
        <v>39</v>
      </c>
      <c s="24" t="s">
        <v>343</v>
      </c>
      <c s="25" t="s">
        <v>66</v>
      </c>
      <c s="26">
        <v>2</v>
      </c>
      <c s="27">
        <v>0</v>
      </c>
      <c s="28">
        <f>ROUND(ROUND(H281,2)*ROUND(G281,3),2)</f>
      </c>
      <c s="25" t="s">
        <v>42</v>
      </c>
      <c r="O281">
        <f>(I281*21)/100</f>
      </c>
      <c t="s">
        <v>13</v>
      </c>
    </row>
    <row r="282" spans="1:5" ht="12.75">
      <c r="A282" s="29" t="s">
        <v>43</v>
      </c>
      <c r="E282" s="30" t="s">
        <v>39</v>
      </c>
    </row>
    <row r="283" spans="1:5" ht="25.5">
      <c r="A283" s="31" t="s">
        <v>45</v>
      </c>
      <c r="E283" s="32" t="s">
        <v>608</v>
      </c>
    </row>
    <row r="284" spans="1:5" ht="25.5">
      <c r="A284" t="s">
        <v>47</v>
      </c>
      <c r="E284" s="30" t="s">
        <v>309</v>
      </c>
    </row>
    <row r="285" spans="1:16" ht="12.75">
      <c r="A285" s="19" t="s">
        <v>37</v>
      </c>
      <c s="23" t="s">
        <v>388</v>
      </c>
      <c s="23" t="s">
        <v>348</v>
      </c>
      <c s="19" t="s">
        <v>39</v>
      </c>
      <c s="24" t="s">
        <v>349</v>
      </c>
      <c s="25" t="s">
        <v>330</v>
      </c>
      <c s="26">
        <v>122</v>
      </c>
      <c s="27">
        <v>0</v>
      </c>
      <c s="28">
        <f>ROUND(ROUND(H285,2)*ROUND(G285,3),2)</f>
      </c>
      <c s="25" t="s">
        <v>42</v>
      </c>
      <c r="O285">
        <f>(I285*21)/100</f>
      </c>
      <c t="s">
        <v>13</v>
      </c>
    </row>
    <row r="286" spans="1:5" ht="12.75">
      <c r="A286" s="29" t="s">
        <v>43</v>
      </c>
      <c r="E286" s="30" t="s">
        <v>39</v>
      </c>
    </row>
    <row r="287" spans="1:5" ht="25.5">
      <c r="A287" s="31" t="s">
        <v>45</v>
      </c>
      <c r="E287" s="32" t="s">
        <v>609</v>
      </c>
    </row>
    <row r="288" spans="1:5" ht="25.5">
      <c r="A288" t="s">
        <v>47</v>
      </c>
      <c r="E288" s="30" t="s">
        <v>332</v>
      </c>
    </row>
    <row r="289" spans="1:16" ht="12.75">
      <c r="A289" s="19" t="s">
        <v>37</v>
      </c>
      <c s="23" t="s">
        <v>393</v>
      </c>
      <c s="23" t="s">
        <v>379</v>
      </c>
      <c s="19" t="s">
        <v>39</v>
      </c>
      <c s="24" t="s">
        <v>380</v>
      </c>
      <c s="25" t="s">
        <v>66</v>
      </c>
      <c s="26">
        <v>1</v>
      </c>
      <c s="27">
        <v>0</v>
      </c>
      <c s="28">
        <f>ROUND(ROUND(H289,2)*ROUND(G289,3),2)</f>
      </c>
      <c s="25" t="s">
        <v>42</v>
      </c>
      <c r="O289">
        <f>(I289*21)/100</f>
      </c>
      <c t="s">
        <v>13</v>
      </c>
    </row>
    <row r="290" spans="1:5" ht="12.75">
      <c r="A290" s="29" t="s">
        <v>43</v>
      </c>
      <c r="E290" s="30" t="s">
        <v>39</v>
      </c>
    </row>
    <row r="291" spans="1:5" ht="51">
      <c r="A291" s="31" t="s">
        <v>45</v>
      </c>
      <c r="E291" s="32" t="s">
        <v>610</v>
      </c>
    </row>
    <row r="292" spans="1:5" ht="63.75">
      <c r="A292" t="s">
        <v>47</v>
      </c>
      <c r="E292" s="30" t="s">
        <v>382</v>
      </c>
    </row>
    <row r="293" spans="1:16" ht="12.75">
      <c r="A293" s="19" t="s">
        <v>37</v>
      </c>
      <c s="23" t="s">
        <v>397</v>
      </c>
      <c s="23" t="s">
        <v>384</v>
      </c>
      <c s="19" t="s">
        <v>39</v>
      </c>
      <c s="24" t="s">
        <v>385</v>
      </c>
      <c s="25" t="s">
        <v>66</v>
      </c>
      <c s="26">
        <v>1</v>
      </c>
      <c s="27">
        <v>0</v>
      </c>
      <c s="28">
        <f>ROUND(ROUND(H293,2)*ROUND(G293,3),2)</f>
      </c>
      <c s="25" t="s">
        <v>42</v>
      </c>
      <c r="O293">
        <f>(I293*21)/100</f>
      </c>
      <c t="s">
        <v>13</v>
      </c>
    </row>
    <row r="294" spans="1:5" ht="12.75">
      <c r="A294" s="29" t="s">
        <v>43</v>
      </c>
      <c r="E294" s="30" t="s">
        <v>39</v>
      </c>
    </row>
    <row r="295" spans="1:5" ht="38.25">
      <c r="A295" s="31" t="s">
        <v>45</v>
      </c>
      <c r="E295" s="32" t="s">
        <v>611</v>
      </c>
    </row>
    <row r="296" spans="1:5" ht="25.5">
      <c r="A296" t="s">
        <v>47</v>
      </c>
      <c r="E296" s="30" t="s">
        <v>387</v>
      </c>
    </row>
    <row r="297" spans="1:16" ht="12.75">
      <c r="A297" s="19" t="s">
        <v>37</v>
      </c>
      <c s="23" t="s">
        <v>401</v>
      </c>
      <c s="23" t="s">
        <v>389</v>
      </c>
      <c s="19" t="s">
        <v>39</v>
      </c>
      <c s="24" t="s">
        <v>390</v>
      </c>
      <c s="25" t="s">
        <v>330</v>
      </c>
      <c s="26">
        <v>61</v>
      </c>
      <c s="27">
        <v>0</v>
      </c>
      <c s="28">
        <f>ROUND(ROUND(H297,2)*ROUND(G297,3),2)</f>
      </c>
      <c s="25" t="s">
        <v>42</v>
      </c>
      <c r="O297">
        <f>(I297*21)/100</f>
      </c>
      <c t="s">
        <v>13</v>
      </c>
    </row>
    <row r="298" spans="1:5" ht="12.75">
      <c r="A298" s="29" t="s">
        <v>43</v>
      </c>
      <c r="E298" s="30" t="s">
        <v>39</v>
      </c>
    </row>
    <row r="299" spans="1:5" ht="38.25">
      <c r="A299" s="31" t="s">
        <v>45</v>
      </c>
      <c r="E299" s="32" t="s">
        <v>612</v>
      </c>
    </row>
    <row r="300" spans="1:5" ht="25.5">
      <c r="A300" t="s">
        <v>47</v>
      </c>
      <c r="E300" s="30" t="s">
        <v>392</v>
      </c>
    </row>
    <row r="301" spans="1:16" ht="12.75">
      <c r="A301" s="19" t="s">
        <v>37</v>
      </c>
      <c s="23" t="s">
        <v>405</v>
      </c>
      <c s="23" t="s">
        <v>394</v>
      </c>
      <c s="19" t="s">
        <v>39</v>
      </c>
      <c s="24" t="s">
        <v>395</v>
      </c>
      <c s="25" t="s">
        <v>66</v>
      </c>
      <c s="26">
        <v>15</v>
      </c>
      <c s="27">
        <v>0</v>
      </c>
      <c s="28">
        <f>ROUND(ROUND(H301,2)*ROUND(G301,3),2)</f>
      </c>
      <c s="25" t="s">
        <v>42</v>
      </c>
      <c r="O301">
        <f>(I301*21)/100</f>
      </c>
      <c t="s">
        <v>13</v>
      </c>
    </row>
    <row r="302" spans="1:5" ht="12.75">
      <c r="A302" s="29" t="s">
        <v>43</v>
      </c>
      <c r="E302" s="30" t="s">
        <v>39</v>
      </c>
    </row>
    <row r="303" spans="1:5" ht="51">
      <c r="A303" s="31" t="s">
        <v>45</v>
      </c>
      <c r="E303" s="32" t="s">
        <v>613</v>
      </c>
    </row>
    <row r="304" spans="1:5" ht="63.75">
      <c r="A304" t="s">
        <v>47</v>
      </c>
      <c r="E304" s="30" t="s">
        <v>382</v>
      </c>
    </row>
    <row r="305" spans="1:16" ht="12.75">
      <c r="A305" s="19" t="s">
        <v>37</v>
      </c>
      <c s="23" t="s">
        <v>409</v>
      </c>
      <c s="23" t="s">
        <v>398</v>
      </c>
      <c s="19" t="s">
        <v>39</v>
      </c>
      <c s="24" t="s">
        <v>399</v>
      </c>
      <c s="25" t="s">
        <v>66</v>
      </c>
      <c s="26">
        <v>15</v>
      </c>
      <c s="27">
        <v>0</v>
      </c>
      <c s="28">
        <f>ROUND(ROUND(H305,2)*ROUND(G305,3),2)</f>
      </c>
      <c s="25" t="s">
        <v>42</v>
      </c>
      <c r="O305">
        <f>(I305*21)/100</f>
      </c>
      <c t="s">
        <v>13</v>
      </c>
    </row>
    <row r="306" spans="1:5" ht="12.75">
      <c r="A306" s="29" t="s">
        <v>43</v>
      </c>
      <c r="E306" s="30" t="s">
        <v>39</v>
      </c>
    </row>
    <row r="307" spans="1:5" ht="38.25">
      <c r="A307" s="31" t="s">
        <v>45</v>
      </c>
      <c r="E307" s="32" t="s">
        <v>614</v>
      </c>
    </row>
    <row r="308" spans="1:5" ht="25.5">
      <c r="A308" t="s">
        <v>47</v>
      </c>
      <c r="E308" s="30" t="s">
        <v>387</v>
      </c>
    </row>
    <row r="309" spans="1:16" ht="12.75">
      <c r="A309" s="19" t="s">
        <v>37</v>
      </c>
      <c s="23" t="s">
        <v>411</v>
      </c>
      <c s="23" t="s">
        <v>402</v>
      </c>
      <c s="19" t="s">
        <v>39</v>
      </c>
      <c s="24" t="s">
        <v>403</v>
      </c>
      <c s="25" t="s">
        <v>330</v>
      </c>
      <c s="26">
        <v>915</v>
      </c>
      <c s="27">
        <v>0</v>
      </c>
      <c s="28">
        <f>ROUND(ROUND(H309,2)*ROUND(G309,3),2)</f>
      </c>
      <c s="25" t="s">
        <v>42</v>
      </c>
      <c r="O309">
        <f>(I309*21)/100</f>
      </c>
      <c t="s">
        <v>13</v>
      </c>
    </row>
    <row r="310" spans="1:5" ht="12.75">
      <c r="A310" s="29" t="s">
        <v>43</v>
      </c>
      <c r="E310" s="30" t="s">
        <v>39</v>
      </c>
    </row>
    <row r="311" spans="1:5" ht="38.25">
      <c r="A311" s="31" t="s">
        <v>45</v>
      </c>
      <c r="E311" s="32" t="s">
        <v>615</v>
      </c>
    </row>
    <row r="312" spans="1:5" ht="25.5">
      <c r="A312" t="s">
        <v>47</v>
      </c>
      <c r="E312" s="30" t="s">
        <v>392</v>
      </c>
    </row>
    <row r="313" spans="1:16" ht="25.5">
      <c r="A313" s="19" t="s">
        <v>37</v>
      </c>
      <c s="23" t="s">
        <v>415</v>
      </c>
      <c s="23" t="s">
        <v>406</v>
      </c>
      <c s="19" t="s">
        <v>39</v>
      </c>
      <c s="24" t="s">
        <v>407</v>
      </c>
      <c s="25" t="s">
        <v>66</v>
      </c>
      <c s="26">
        <v>30</v>
      </c>
      <c s="27">
        <v>0</v>
      </c>
      <c s="28">
        <f>ROUND(ROUND(H313,2)*ROUND(G313,3),2)</f>
      </c>
      <c s="25" t="s">
        <v>42</v>
      </c>
      <c r="O313">
        <f>(I313*21)/100</f>
      </c>
      <c t="s">
        <v>13</v>
      </c>
    </row>
    <row r="314" spans="1:5" ht="12.75">
      <c r="A314" s="29" t="s">
        <v>43</v>
      </c>
      <c r="E314" s="30" t="s">
        <v>39</v>
      </c>
    </row>
    <row r="315" spans="1:5" ht="51">
      <c r="A315" s="31" t="s">
        <v>45</v>
      </c>
      <c r="E315" s="32" t="s">
        <v>616</v>
      </c>
    </row>
    <row r="316" spans="1:5" ht="63.75">
      <c r="A316" t="s">
        <v>47</v>
      </c>
      <c r="E316" s="30" t="s">
        <v>382</v>
      </c>
    </row>
    <row r="317" spans="1:16" ht="12.75">
      <c r="A317" s="19" t="s">
        <v>37</v>
      </c>
      <c s="23" t="s">
        <v>417</v>
      </c>
      <c s="23" t="s">
        <v>412</v>
      </c>
      <c s="19" t="s">
        <v>39</v>
      </c>
      <c s="24" t="s">
        <v>413</v>
      </c>
      <c s="25" t="s">
        <v>66</v>
      </c>
      <c s="26">
        <v>30</v>
      </c>
      <c s="27">
        <v>0</v>
      </c>
      <c s="28">
        <f>ROUND(ROUND(H317,2)*ROUND(G317,3),2)</f>
      </c>
      <c s="25" t="s">
        <v>42</v>
      </c>
      <c r="O317">
        <f>(I317*21)/100</f>
      </c>
      <c t="s">
        <v>13</v>
      </c>
    </row>
    <row r="318" spans="1:5" ht="12.75">
      <c r="A318" s="29" t="s">
        <v>43</v>
      </c>
      <c r="E318" s="30" t="s">
        <v>39</v>
      </c>
    </row>
    <row r="319" spans="1:5" ht="38.25">
      <c r="A319" s="31" t="s">
        <v>45</v>
      </c>
      <c r="E319" s="32" t="s">
        <v>617</v>
      </c>
    </row>
    <row r="320" spans="1:5" ht="25.5">
      <c r="A320" t="s">
        <v>47</v>
      </c>
      <c r="E320" s="30" t="s">
        <v>387</v>
      </c>
    </row>
    <row r="321" spans="1:16" ht="12.75">
      <c r="A321" s="19" t="s">
        <v>37</v>
      </c>
      <c s="23" t="s">
        <v>422</v>
      </c>
      <c s="23" t="s">
        <v>418</v>
      </c>
      <c s="19" t="s">
        <v>39</v>
      </c>
      <c s="24" t="s">
        <v>420</v>
      </c>
      <c s="25" t="s">
        <v>330</v>
      </c>
      <c s="26">
        <v>1830</v>
      </c>
      <c s="27">
        <v>0</v>
      </c>
      <c s="28">
        <f>ROUND(ROUND(H321,2)*ROUND(G321,3),2)</f>
      </c>
      <c s="25" t="s">
        <v>42</v>
      </c>
      <c r="O321">
        <f>(I321*21)/100</f>
      </c>
      <c t="s">
        <v>13</v>
      </c>
    </row>
    <row r="322" spans="1:5" ht="12.75">
      <c r="A322" s="29" t="s">
        <v>43</v>
      </c>
      <c r="E322" s="30" t="s">
        <v>39</v>
      </c>
    </row>
    <row r="323" spans="1:5" ht="38.25">
      <c r="A323" s="31" t="s">
        <v>45</v>
      </c>
      <c r="E323" s="32" t="s">
        <v>618</v>
      </c>
    </row>
    <row r="324" spans="1:5" ht="25.5">
      <c r="A324" t="s">
        <v>47</v>
      </c>
      <c r="E324" s="30" t="s">
        <v>392</v>
      </c>
    </row>
    <row r="325" spans="1:16" ht="12.75">
      <c r="A325" s="19" t="s">
        <v>37</v>
      </c>
      <c s="23" t="s">
        <v>425</v>
      </c>
      <c s="23" t="s">
        <v>619</v>
      </c>
      <c s="19" t="s">
        <v>39</v>
      </c>
      <c s="24" t="s">
        <v>620</v>
      </c>
      <c s="25" t="s">
        <v>121</v>
      </c>
      <c s="26">
        <v>475</v>
      </c>
      <c s="27">
        <v>0</v>
      </c>
      <c s="28">
        <f>ROUND(ROUND(H325,2)*ROUND(G325,3),2)</f>
      </c>
      <c s="25" t="s">
        <v>42</v>
      </c>
      <c r="O325">
        <f>(I325*21)/100</f>
      </c>
      <c t="s">
        <v>13</v>
      </c>
    </row>
    <row r="326" spans="1:5" ht="12.75">
      <c r="A326" s="29" t="s">
        <v>43</v>
      </c>
      <c r="E326" s="30" t="s">
        <v>39</v>
      </c>
    </row>
    <row r="327" spans="1:5" ht="89.25">
      <c r="A327" s="31" t="s">
        <v>45</v>
      </c>
      <c r="E327" s="32" t="s">
        <v>621</v>
      </c>
    </row>
    <row r="328" spans="1:5" ht="51">
      <c r="A328" t="s">
        <v>47</v>
      </c>
      <c r="E328" s="30" t="s">
        <v>429</v>
      </c>
    </row>
    <row r="329" spans="1:16" ht="12.75">
      <c r="A329" s="19" t="s">
        <v>37</v>
      </c>
      <c s="23" t="s">
        <v>430</v>
      </c>
      <c s="23" t="s">
        <v>426</v>
      </c>
      <c s="19" t="s">
        <v>39</v>
      </c>
      <c s="24" t="s">
        <v>427</v>
      </c>
      <c s="25" t="s">
        <v>121</v>
      </c>
      <c s="26">
        <v>107</v>
      </c>
      <c s="27">
        <v>0</v>
      </c>
      <c s="28">
        <f>ROUND(ROUND(H329,2)*ROUND(G329,3),2)</f>
      </c>
      <c s="25" t="s">
        <v>42</v>
      </c>
      <c r="O329">
        <f>(I329*21)/100</f>
      </c>
      <c t="s">
        <v>13</v>
      </c>
    </row>
    <row r="330" spans="1:5" ht="12.75">
      <c r="A330" s="29" t="s">
        <v>43</v>
      </c>
      <c r="E330" s="30" t="s">
        <v>39</v>
      </c>
    </row>
    <row r="331" spans="1:5" ht="114.75">
      <c r="A331" s="31" t="s">
        <v>45</v>
      </c>
      <c r="E331" s="32" t="s">
        <v>622</v>
      </c>
    </row>
    <row r="332" spans="1:5" ht="51">
      <c r="A332" t="s">
        <v>47</v>
      </c>
      <c r="E332" s="30" t="s">
        <v>429</v>
      </c>
    </row>
    <row r="333" spans="1:16" ht="12.75">
      <c r="A333" s="19" t="s">
        <v>37</v>
      </c>
      <c s="23" t="s">
        <v>435</v>
      </c>
      <c s="23" t="s">
        <v>623</v>
      </c>
      <c s="19" t="s">
        <v>39</v>
      </c>
      <c s="24" t="s">
        <v>624</v>
      </c>
      <c s="25" t="s">
        <v>121</v>
      </c>
      <c s="26">
        <v>2.5</v>
      </c>
      <c s="27">
        <v>0</v>
      </c>
      <c s="28">
        <f>ROUND(ROUND(H333,2)*ROUND(G333,3),2)</f>
      </c>
      <c s="25" t="s">
        <v>42</v>
      </c>
      <c r="O333">
        <f>(I333*21)/100</f>
      </c>
      <c t="s">
        <v>13</v>
      </c>
    </row>
    <row r="334" spans="1:5" ht="12.75">
      <c r="A334" s="29" t="s">
        <v>43</v>
      </c>
      <c r="E334" s="30" t="s">
        <v>39</v>
      </c>
    </row>
    <row r="335" spans="1:5" ht="38.25">
      <c r="A335" s="31" t="s">
        <v>45</v>
      </c>
      <c r="E335" s="32" t="s">
        <v>625</v>
      </c>
    </row>
    <row r="336" spans="1:5" ht="63.75">
      <c r="A336" t="s">
        <v>47</v>
      </c>
      <c r="E336" s="30" t="s">
        <v>626</v>
      </c>
    </row>
    <row r="337" spans="1:16" ht="12.75">
      <c r="A337" s="19" t="s">
        <v>37</v>
      </c>
      <c s="23" t="s">
        <v>440</v>
      </c>
      <c s="23" t="s">
        <v>627</v>
      </c>
      <c s="19" t="s">
        <v>39</v>
      </c>
      <c s="24" t="s">
        <v>628</v>
      </c>
      <c s="25" t="s">
        <v>121</v>
      </c>
      <c s="26">
        <v>32</v>
      </c>
      <c s="27">
        <v>0</v>
      </c>
      <c s="28">
        <f>ROUND(ROUND(H337,2)*ROUND(G337,3),2)</f>
      </c>
      <c s="25" t="s">
        <v>42</v>
      </c>
      <c r="O337">
        <f>(I337*21)/100</f>
      </c>
      <c t="s">
        <v>13</v>
      </c>
    </row>
    <row r="338" spans="1:5" ht="12.75">
      <c r="A338" s="29" t="s">
        <v>43</v>
      </c>
      <c r="E338" s="30" t="s">
        <v>39</v>
      </c>
    </row>
    <row r="339" spans="1:5" ht="38.25">
      <c r="A339" s="31" t="s">
        <v>45</v>
      </c>
      <c r="E339" s="32" t="s">
        <v>470</v>
      </c>
    </row>
    <row r="340" spans="1:5" ht="25.5">
      <c r="A340" t="s">
        <v>47</v>
      </c>
      <c r="E340" s="30" t="s">
        <v>439</v>
      </c>
    </row>
    <row r="341" spans="1:16" ht="12.75">
      <c r="A341" s="19" t="s">
        <v>37</v>
      </c>
      <c s="23" t="s">
        <v>629</v>
      </c>
      <c s="23" t="s">
        <v>441</v>
      </c>
      <c s="19" t="s">
        <v>39</v>
      </c>
      <c s="24" t="s">
        <v>442</v>
      </c>
      <c s="25" t="s">
        <v>111</v>
      </c>
      <c s="26">
        <v>0.013</v>
      </c>
      <c s="27">
        <v>0</v>
      </c>
      <c s="28">
        <f>ROUND(ROUND(H341,2)*ROUND(G341,3),2)</f>
      </c>
      <c s="25" t="s">
        <v>42</v>
      </c>
      <c r="O341">
        <f>(I341*21)/100</f>
      </c>
      <c t="s">
        <v>13</v>
      </c>
    </row>
    <row r="342" spans="1:5" ht="12.75">
      <c r="A342" s="29" t="s">
        <v>43</v>
      </c>
      <c r="E342" s="30" t="s">
        <v>39</v>
      </c>
    </row>
    <row r="343" spans="1:5" ht="38.25">
      <c r="A343" s="31" t="s">
        <v>45</v>
      </c>
      <c r="E343" s="32" t="s">
        <v>630</v>
      </c>
    </row>
    <row r="344" spans="1:5" ht="38.25">
      <c r="A344" t="s">
        <v>47</v>
      </c>
      <c r="E344" s="30" t="s">
        <v>444</v>
      </c>
    </row>
    <row r="345" spans="1:16" ht="12.75">
      <c r="A345" s="19" t="s">
        <v>37</v>
      </c>
      <c s="23" t="s">
        <v>631</v>
      </c>
      <c s="23" t="s">
        <v>632</v>
      </c>
      <c s="19" t="s">
        <v>633</v>
      </c>
      <c s="24" t="s">
        <v>634</v>
      </c>
      <c s="25" t="s">
        <v>635</v>
      </c>
      <c s="26">
        <v>1</v>
      </c>
      <c s="27">
        <v>0</v>
      </c>
      <c s="28">
        <f>ROUND(ROUND(H345,2)*ROUND(G345,3),2)</f>
      </c>
      <c s="25" t="s">
        <v>42</v>
      </c>
      <c r="O345">
        <f>(I345*21)/100</f>
      </c>
      <c t="s">
        <v>13</v>
      </c>
    </row>
    <row r="346" spans="1:5" ht="12.75">
      <c r="A346" s="29" t="s">
        <v>43</v>
      </c>
      <c r="E346" s="30" t="s">
        <v>39</v>
      </c>
    </row>
    <row r="347" spans="1:5" ht="51">
      <c r="A347" s="31" t="s">
        <v>45</v>
      </c>
      <c r="E347" s="32" t="s">
        <v>636</v>
      </c>
    </row>
    <row r="348" spans="1:5" ht="12.75">
      <c r="A348" t="s">
        <v>47</v>
      </c>
      <c r="E348" s="30" t="s">
        <v>39</v>
      </c>
    </row>
    <row r="349" spans="1:16" ht="12.75">
      <c r="A349" s="19" t="s">
        <v>37</v>
      </c>
      <c s="23" t="s">
        <v>637</v>
      </c>
      <c s="23" t="s">
        <v>638</v>
      </c>
      <c s="19" t="s">
        <v>633</v>
      </c>
      <c s="24" t="s">
        <v>639</v>
      </c>
      <c s="25" t="s">
        <v>635</v>
      </c>
      <c s="26">
        <v>1</v>
      </c>
      <c s="27">
        <v>0</v>
      </c>
      <c s="28">
        <f>ROUND(ROUND(H349,2)*ROUND(G349,3),2)</f>
      </c>
      <c s="25" t="s">
        <v>42</v>
      </c>
      <c r="O349">
        <f>(I349*21)/100</f>
      </c>
      <c t="s">
        <v>13</v>
      </c>
    </row>
    <row r="350" spans="1:5" ht="12.75">
      <c r="A350" s="29" t="s">
        <v>43</v>
      </c>
      <c r="E350" s="30" t="s">
        <v>39</v>
      </c>
    </row>
    <row r="351" spans="1:5" ht="63.75">
      <c r="A351" s="31" t="s">
        <v>45</v>
      </c>
      <c r="E351" s="32" t="s">
        <v>640</v>
      </c>
    </row>
    <row r="352" spans="1:5" ht="12.75">
      <c r="A352" t="s">
        <v>47</v>
      </c>
      <c r="E352" s="30" t="s">
        <v>39</v>
      </c>
    </row>
    <row r="353" spans="1:16" ht="12.75">
      <c r="A353" s="19" t="s">
        <v>37</v>
      </c>
      <c s="23" t="s">
        <v>641</v>
      </c>
      <c s="23" t="s">
        <v>642</v>
      </c>
      <c s="19" t="s">
        <v>39</v>
      </c>
      <c s="24" t="s">
        <v>643</v>
      </c>
      <c s="25" t="s">
        <v>111</v>
      </c>
      <c s="26">
        <v>1.6</v>
      </c>
      <c s="27">
        <v>0</v>
      </c>
      <c s="28">
        <f>ROUND(ROUND(H353,2)*ROUND(G353,3),2)</f>
      </c>
      <c s="25" t="s">
        <v>42</v>
      </c>
      <c r="O353">
        <f>(I353*21)/100</f>
      </c>
      <c t="s">
        <v>13</v>
      </c>
    </row>
    <row r="354" spans="1:5" ht="12.75">
      <c r="A354" s="29" t="s">
        <v>43</v>
      </c>
      <c r="E354" s="30" t="s">
        <v>86</v>
      </c>
    </row>
    <row r="355" spans="1:5" ht="12.75">
      <c r="A355" s="31" t="s">
        <v>45</v>
      </c>
      <c r="E355" s="32" t="s">
        <v>644</v>
      </c>
    </row>
    <row r="356" spans="1:5" ht="102">
      <c r="A356" t="s">
        <v>47</v>
      </c>
      <c r="E356" s="30" t="s">
        <v>645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s="1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646</v>
      </c>
      <c s="33">
        <f>0+I8</f>
      </c>
      <c s="6"/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646</v>
      </c>
      <c s="5"/>
      <c s="14" t="s">
        <v>647</v>
      </c>
      <c s="5"/>
      <c s="5"/>
      <c s="15"/>
      <c s="15"/>
      <c s="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s="11" t="s">
        <v>33</v>
      </c>
      <c r="O5" t="s">
        <v>11</v>
      </c>
      <c t="s">
        <v>13</v>
      </c>
    </row>
    <row r="6" spans="1:10" ht="12.75" customHeight="1">
      <c r="A6" s="11"/>
      <c s="11"/>
      <c s="11"/>
      <c s="11"/>
      <c s="11"/>
      <c s="11"/>
      <c s="11"/>
      <c s="11" t="s">
        <v>29</v>
      </c>
      <c s="11" t="s">
        <v>31</v>
      </c>
      <c s="11"/>
    </row>
    <row r="7" spans="1:10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  <c s="11" t="s">
        <v>34</v>
      </c>
    </row>
    <row r="8" spans="1:18" ht="12.75" customHeight="1">
      <c r="A8" s="15" t="s">
        <v>35</v>
      </c>
      <c s="15"/>
      <c s="20" t="s">
        <v>70</v>
      </c>
      <c s="15"/>
      <c s="21" t="s">
        <v>568</v>
      </c>
      <c s="15"/>
      <c s="15"/>
      <c s="15"/>
      <c s="22">
        <f>0+Q8</f>
      </c>
      <c s="15"/>
      <c r="O8">
        <f>0+R8</f>
      </c>
      <c r="Q8">
        <f>0+I9</f>
      </c>
      <c>
        <f>0+O9</f>
      </c>
    </row>
    <row r="9" spans="1:16" ht="12.75">
      <c r="A9" s="19" t="s">
        <v>37</v>
      </c>
      <c s="23" t="s">
        <v>19</v>
      </c>
      <c s="23" t="s">
        <v>648</v>
      </c>
      <c s="19" t="s">
        <v>39</v>
      </c>
      <c s="24" t="s">
        <v>647</v>
      </c>
      <c s="25" t="s">
        <v>649</v>
      </c>
      <c s="26">
        <v>1</v>
      </c>
      <c s="27">
        <v>0</v>
      </c>
      <c s="28">
        <f>ROUND(ROUND(H9,2)*ROUND(G9,3),2)</f>
      </c>
      <c s="25" t="s">
        <v>42</v>
      </c>
      <c r="O9">
        <f>(I9*21)/100</f>
      </c>
      <c t="s">
        <v>13</v>
      </c>
    </row>
    <row r="10" spans="1:5" ht="12.75">
      <c r="A10" s="29" t="s">
        <v>43</v>
      </c>
      <c r="E10" s="30" t="s">
        <v>39</v>
      </c>
    </row>
    <row r="11" spans="1:5" ht="38.25">
      <c r="A11" s="31" t="s">
        <v>45</v>
      </c>
      <c r="E11" s="32" t="s">
        <v>650</v>
      </c>
    </row>
    <row r="12" spans="1:5" ht="12.75">
      <c r="A12" t="s">
        <v>47</v>
      </c>
      <c r="E12" s="30" t="s">
        <v>39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